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882" activeTab="0"/>
  </bookViews>
  <sheets>
    <sheet name="SPLOŠNE ZAHTEVE" sheetId="1" r:id="rId1"/>
    <sheet name="skupna rekapitulacija" sheetId="2" r:id="rId2"/>
    <sheet name="cesta" sheetId="3" r:id="rId3"/>
    <sheet name="rek" sheetId="4" r:id="rId4"/>
    <sheet name="PZ1" sheetId="5" r:id="rId5"/>
    <sheet name="PZ1-rek" sheetId="6" r:id="rId6"/>
    <sheet name="PZ2" sheetId="7" r:id="rId7"/>
    <sheet name="PZ2-rek" sheetId="8" r:id="rId8"/>
    <sheet name="PZ3" sheetId="9" r:id="rId9"/>
    <sheet name="PZ3-rek" sheetId="10" r:id="rId10"/>
    <sheet name="PZ4" sheetId="11" r:id="rId11"/>
    <sheet name="PZ4-rek" sheetId="12" r:id="rId12"/>
    <sheet name="PZ5" sheetId="13" r:id="rId13"/>
    <sheet name="PZ5-rek" sheetId="14" r:id="rId14"/>
    <sheet name="OZ1" sheetId="15" r:id="rId15"/>
    <sheet name="OZ1-rek" sheetId="16" r:id="rId16"/>
  </sheets>
  <externalReferences>
    <externalReference r:id="rId19"/>
    <externalReference r:id="rId20"/>
    <externalReference r:id="rId21"/>
  </externalReferences>
  <definedNames>
    <definedName name="_Toc116357471" localSheetId="2">'cesta'!#REF!</definedName>
    <definedName name="_Toc116357471" localSheetId="14">'OZ1'!#REF!</definedName>
    <definedName name="_Toc116357471" localSheetId="4">'PZ1'!#REF!</definedName>
    <definedName name="_Toc116357471" localSheetId="6">'PZ2'!#REF!</definedName>
    <definedName name="_Toc116357471" localSheetId="8">'PZ3'!#REF!</definedName>
    <definedName name="_Toc116357471" localSheetId="10">'PZ4'!#REF!</definedName>
    <definedName name="_Toc116357471" localSheetId="12">'PZ5'!#REF!</definedName>
    <definedName name="_Toc116357580" localSheetId="2">'cesta'!#REF!</definedName>
    <definedName name="_Toc116357580" localSheetId="14">'OZ1'!#REF!</definedName>
    <definedName name="_Toc116357580" localSheetId="4">'PZ1'!#REF!</definedName>
    <definedName name="_Toc116357580" localSheetId="6">'PZ2'!#REF!</definedName>
    <definedName name="_Toc116357580" localSheetId="8">'PZ3'!#REF!</definedName>
    <definedName name="_Toc116357580" localSheetId="10">'PZ4'!#REF!</definedName>
    <definedName name="_Toc116357580" localSheetId="12">'PZ5'!#REF!</definedName>
    <definedName name="_Toc117475165" localSheetId="2">'cesta'!$B$36</definedName>
    <definedName name="_Toc117475165" localSheetId="14">'OZ1'!#REF!</definedName>
    <definedName name="_Toc117475165" localSheetId="4">'PZ1'!#REF!</definedName>
    <definedName name="_Toc117475165" localSheetId="6">'PZ2'!#REF!</definedName>
    <definedName name="_Toc117475165" localSheetId="8">'PZ3'!#REF!</definedName>
    <definedName name="_Toc117475165" localSheetId="10">'PZ4'!#REF!</definedName>
    <definedName name="_Toc117475165" localSheetId="12">'PZ5'!#REF!</definedName>
    <definedName name="dfg">#REF!</definedName>
    <definedName name="ert">#REF!</definedName>
    <definedName name="ew">#REF!</definedName>
    <definedName name="izkop">#REF!</definedName>
    <definedName name="Izm_11.005">#REF!</definedName>
    <definedName name="Izm_11.006">#REF!</definedName>
    <definedName name="Izm_11.007">#REF!</definedName>
    <definedName name="Izm_11.009">#REF!</definedName>
    <definedName name="obsip">#REF!</definedName>
    <definedName name="_xlnm.Print_Area" localSheetId="2">'cesta'!$A$1:$I$309</definedName>
    <definedName name="_xlnm.Print_Area" localSheetId="14">'OZ1'!$A$1:$I$139</definedName>
    <definedName name="_xlnm.Print_Area" localSheetId="15">'OZ1-rek'!$A$1:$F$12</definedName>
    <definedName name="_xlnm.Print_Area" localSheetId="4">'PZ1'!$A$1:$I$146</definedName>
    <definedName name="_xlnm.Print_Area" localSheetId="5">'PZ1-rek'!$A$1:$F$12</definedName>
    <definedName name="_xlnm.Print_Area" localSheetId="6">'PZ2'!$A$1:$I$145</definedName>
    <definedName name="_xlnm.Print_Area" localSheetId="7">'PZ2-rek'!$A$1:$F$12</definedName>
    <definedName name="_xlnm.Print_Area" localSheetId="8">'PZ3'!$A$1:$I$145</definedName>
    <definedName name="_xlnm.Print_Area" localSheetId="9">'PZ3-rek'!$A$1:$F$12</definedName>
    <definedName name="_xlnm.Print_Area" localSheetId="10">'PZ4'!$A$1:$I$145</definedName>
    <definedName name="_xlnm.Print_Area" localSheetId="11">'PZ4-rek'!$A$1:$F$12</definedName>
    <definedName name="_xlnm.Print_Area" localSheetId="12">'PZ5'!$A$1:$I$145</definedName>
    <definedName name="_xlnm.Print_Area" localSheetId="13">'PZ5-rek'!$A$1:$F$12</definedName>
    <definedName name="_xlnm.Print_Area" localSheetId="3">'rek'!$A$1:$F$14</definedName>
    <definedName name="_xlnm.Print_Area" localSheetId="1">'skupna rekapitulacija'!$A$1:$E$14</definedName>
    <definedName name="posteljica">#REF!</definedName>
    <definedName name="POV">#REF!</definedName>
    <definedName name="površina">#REF!</definedName>
    <definedName name="pripravljalna">#REF!</definedName>
    <definedName name="razd">#REF!</definedName>
    <definedName name="razdalja">#REF!</definedName>
    <definedName name="s_Prip_del">#REF!</definedName>
    <definedName name="skA">'[3]STRUŠKA II'!$H$27</definedName>
    <definedName name="SU_MONTDELA">#REF!</definedName>
    <definedName name="SU_NABAVAMAT">#REF!</definedName>
    <definedName name="SU_ZEMDELA">#REF!</definedName>
    <definedName name="Sub_11">#REF!</definedName>
    <definedName name="Sub_12">#REF!</definedName>
    <definedName name="š">#REF!</definedName>
    <definedName name="tampon">#REF!</definedName>
    <definedName name="_xlnm.Print_Titles" localSheetId="2">'cesta'!$1:$4</definedName>
    <definedName name="_xlnm.Print_Titles" localSheetId="14">'OZ1'!$1:$2</definedName>
    <definedName name="_xlnm.Print_Titles" localSheetId="4">'PZ1'!$1:$2</definedName>
    <definedName name="_xlnm.Print_Titles" localSheetId="6">'PZ2'!$1:$2</definedName>
    <definedName name="_xlnm.Print_Titles" localSheetId="8">'PZ3'!$1:$2</definedName>
    <definedName name="_xlnm.Print_Titles" localSheetId="10">'PZ4'!$1:$2</definedName>
    <definedName name="_xlnm.Print_Titles" localSheetId="12">'PZ5'!$1:$2</definedName>
    <definedName name="volc">#REF!</definedName>
    <definedName name="volv">#REF!</definedName>
  </definedNames>
  <calcPr fullCalcOnLoad="1"/>
</workbook>
</file>

<file path=xl/sharedStrings.xml><?xml version="1.0" encoding="utf-8"?>
<sst xmlns="http://schemas.openxmlformats.org/spreadsheetml/2006/main" count="1900" uniqueCount="599">
  <si>
    <t>6.2</t>
  </si>
  <si>
    <t>OZNAČBE NA VOZIŠČIH</t>
  </si>
  <si>
    <t>GLOBINSKO ODVODNJAVANJE - KANALIZACIJA - SKUPAJ</t>
  </si>
  <si>
    <t>JAŠKI - SKUPAJ</t>
  </si>
  <si>
    <t>ODVODNJAVANJE - SKUPAJ</t>
  </si>
  <si>
    <t>6.</t>
  </si>
  <si>
    <t>6.1</t>
  </si>
  <si>
    <t>OPREMA CEST:</t>
  </si>
  <si>
    <t>POKONČNA OPREMA CEST</t>
  </si>
  <si>
    <t>POKONČNA OPREMA CEST - SKUPAJ</t>
  </si>
  <si>
    <t>61 122</t>
  </si>
  <si>
    <t>Izdelava temelja iz cementnega betona C 12/15, globine 80 cm, premera 30 cm</t>
  </si>
  <si>
    <t>12 152</t>
  </si>
  <si>
    <t>Posek in odstranitev drevesa z deblom premera 31 do 50 cm ter odstranitev vej</t>
  </si>
  <si>
    <t>12 164</t>
  </si>
  <si>
    <t>Odstranitev panja s premerom 31 do 50 cm z odvozom na deponijo na razdaljo do 100 m</t>
  </si>
  <si>
    <r>
      <t>m</t>
    </r>
    <r>
      <rPr>
        <vertAlign val="superscript"/>
        <sz val="8"/>
        <rFont val="Arial"/>
        <family val="2"/>
      </rPr>
      <t>1</t>
    </r>
  </si>
  <si>
    <r>
      <t>m</t>
    </r>
    <r>
      <rPr>
        <vertAlign val="superscript"/>
        <sz val="8"/>
        <rFont val="Arial"/>
        <family val="2"/>
      </rPr>
      <t>2</t>
    </r>
  </si>
  <si>
    <t>Odstranitev grmovja, dreves, vej in panjev</t>
  </si>
  <si>
    <t>1.2.1</t>
  </si>
  <si>
    <t xml:space="preserve">Porušitev in odstranitev voziščnih konstrukcij </t>
  </si>
  <si>
    <t>1.2.3</t>
  </si>
  <si>
    <t>ČIŠČENJE TERENA - SKUPAJ</t>
  </si>
  <si>
    <t>PREDDELA - SKUPAJ</t>
  </si>
  <si>
    <t>2.</t>
  </si>
  <si>
    <t>ZEMELJSKA DELA:</t>
  </si>
  <si>
    <t>2.1</t>
  </si>
  <si>
    <t>IZKOPI</t>
  </si>
  <si>
    <t>21 112</t>
  </si>
  <si>
    <t>21 114</t>
  </si>
  <si>
    <t>21 324</t>
  </si>
  <si>
    <t>PLANUM TEMELJNIIH TAL</t>
  </si>
  <si>
    <t>22 112</t>
  </si>
  <si>
    <t>Količina</t>
  </si>
  <si>
    <t>Šifra</t>
  </si>
  <si>
    <t>Opis dela</t>
  </si>
  <si>
    <t>Enota</t>
  </si>
  <si>
    <t>1.</t>
  </si>
  <si>
    <t>PREDDELA:</t>
  </si>
  <si>
    <t>1.1</t>
  </si>
  <si>
    <t>GEODETSKA DELA</t>
  </si>
  <si>
    <t>GEODETSKA DELA -  SKUPAJ</t>
  </si>
  <si>
    <t>1.2</t>
  </si>
  <si>
    <t>ČIŠČENJE TERENA</t>
  </si>
  <si>
    <t>kos</t>
  </si>
  <si>
    <t>PREDDELA</t>
  </si>
  <si>
    <t>ZEMELJSKA DELA</t>
  </si>
  <si>
    <t>VOZIŠČNE KONSTRUKCIJE</t>
  </si>
  <si>
    <t>ODVODNJAVANJE</t>
  </si>
  <si>
    <t>OPREMA CEST</t>
  </si>
  <si>
    <t>TUJE STORITVE</t>
  </si>
  <si>
    <t>SKUPAJ</t>
  </si>
  <si>
    <t>2.5</t>
  </si>
  <si>
    <t>ZEMELJSKA DELA - SKUPAJ</t>
  </si>
  <si>
    <t>IZKOPI - SKUPAJ</t>
  </si>
  <si>
    <t>2.2</t>
  </si>
  <si>
    <t>BREŽINE IN ZELENICE - SKUPAJ</t>
  </si>
  <si>
    <t>NASIPI, ZASIPI, POSTELJICA IN GLINASTI NABOJ - SKUPAJ</t>
  </si>
  <si>
    <t>PREVOZI, RAZPROSTIRANJE IN UREDITEV DEPONIJ MATERIALA - SKUPAJ</t>
  </si>
  <si>
    <t>3.</t>
  </si>
  <si>
    <t>VOZIŠČNE KONSTRUKCIJE:</t>
  </si>
  <si>
    <t>3.1</t>
  </si>
  <si>
    <t>NOSILNE PLASTI</t>
  </si>
  <si>
    <t>3.1.1</t>
  </si>
  <si>
    <t>Nevezane nosilne plasti</t>
  </si>
  <si>
    <t>3.2</t>
  </si>
  <si>
    <t>OBRABNE PLASTI</t>
  </si>
  <si>
    <t>3.2.2</t>
  </si>
  <si>
    <t>2.4</t>
  </si>
  <si>
    <t>NASIPI, ZASIPI, POSTELJICA IN GLINASTI NABOJ</t>
  </si>
  <si>
    <t>BREŽINE IN ZELENICE</t>
  </si>
  <si>
    <t>25 112</t>
  </si>
  <si>
    <t>25 151</t>
  </si>
  <si>
    <t>Doplačilo za zatravitev s semenom</t>
  </si>
  <si>
    <t>2.9</t>
  </si>
  <si>
    <t>PREVOZI, RAZPROSTIRANJE IN UREDITEV DEPONIJ MATERIALA</t>
  </si>
  <si>
    <t>t</t>
  </si>
  <si>
    <t>29 118</t>
  </si>
  <si>
    <t>29 131</t>
  </si>
  <si>
    <t>Razprostiranje odvečne plodne zemljine – 1. kategorije</t>
  </si>
  <si>
    <t>29 134</t>
  </si>
  <si>
    <t>29 152</t>
  </si>
  <si>
    <t>29 153</t>
  </si>
  <si>
    <t>4.3</t>
  </si>
  <si>
    <t>GLOBINSKO ODVODNJAVANJE - KANALIZACIJA</t>
  </si>
  <si>
    <t>OBRABNE PLASTI - SKUPAJ</t>
  </si>
  <si>
    <t>NOSILNE PLASTI - SKUPAJ</t>
  </si>
  <si>
    <t>4.</t>
  </si>
  <si>
    <t>ODVODNJAVANJE:</t>
  </si>
  <si>
    <t>VOZIŠČNE KONSTRUKCIJE - SKUPAJ</t>
  </si>
  <si>
    <t>4.4</t>
  </si>
  <si>
    <t>JAŠKI</t>
  </si>
  <si>
    <t>OPREMA CEST - SKUPAJ</t>
  </si>
  <si>
    <t>7.</t>
  </si>
  <si>
    <t>TUJE STORITVE:</t>
  </si>
  <si>
    <t>Razprostiranje odvečne zrnate kamnine – 3. kategorije, upoštevano v postavki 29 152</t>
  </si>
  <si>
    <t>Odlaganje odpadnega asfalta na komunalno deponijo. Upoštevati je potrebno stroške odlaganja odvečnega materiala na urejenih deponijah z upoštevanjem plačila deponijske takse.</t>
  </si>
  <si>
    <t>7.9</t>
  </si>
  <si>
    <t>79 311</t>
  </si>
  <si>
    <t>ur</t>
  </si>
  <si>
    <t>Projektantski nadzor</t>
  </si>
  <si>
    <t>79 351</t>
  </si>
  <si>
    <t>79 361</t>
  </si>
  <si>
    <t>Zunanja kontrola kakovosti</t>
  </si>
  <si>
    <t>79 514</t>
  </si>
  <si>
    <t>Izdelava projektne dokumentacije za projekt izvedenih del</t>
  </si>
  <si>
    <t>PRESKUSI, NADZOR IN TEHNIČNA DOKUMENTACIJA</t>
  </si>
  <si>
    <t>PRESKUSI, NADZOR IN TEHNIČNA DOKUMENTACIJA - SKUPAJ</t>
  </si>
  <si>
    <t xml:space="preserve">7. </t>
  </si>
  <si>
    <t>TUJE STORITVE - SKUPAJ</t>
  </si>
  <si>
    <t>OZNAČBE NA VOZIŠČIH - SKUPAJ</t>
  </si>
  <si>
    <t>Geotehnični nadzor</t>
  </si>
  <si>
    <r>
      <t>m</t>
    </r>
    <r>
      <rPr>
        <vertAlign val="superscript"/>
        <sz val="8"/>
        <rFont val="Arial"/>
        <family val="2"/>
      </rPr>
      <t>3</t>
    </r>
  </si>
  <si>
    <t>km</t>
  </si>
  <si>
    <t>6.4</t>
  </si>
  <si>
    <t>OPREMA ZA ZAVAROVANJE PROMETA</t>
  </si>
  <si>
    <t>OPREMA ZA ZAVORANJE PROMETA - SKUPAJ</t>
  </si>
  <si>
    <t>Cena na enoto mere SIT</t>
  </si>
  <si>
    <t>Cena na enoto mere EUR</t>
  </si>
  <si>
    <t>Znesek SIT</t>
  </si>
  <si>
    <t>Znesek EUR</t>
  </si>
  <si>
    <t>29 115</t>
  </si>
  <si>
    <t>Prevoz materiala na razdaljo nad 2000 do 3000 m (1. kategorije)</t>
  </si>
  <si>
    <t>Prevoz materiala na razdaljo nad 7000 do 10000 m (3. kategorije)</t>
  </si>
  <si>
    <t>Prevoz materiala na razdaljo nad 7000 do 10000 m (gradbeni odpadki)</t>
  </si>
  <si>
    <t>OSTALA PREDDELA</t>
  </si>
  <si>
    <t>1.3</t>
  </si>
  <si>
    <t>1.3.1</t>
  </si>
  <si>
    <t>Omejitve prometa</t>
  </si>
  <si>
    <t>OSTALA PREDDELA - SKUPAJ</t>
  </si>
  <si>
    <t>21 224</t>
  </si>
  <si>
    <t>Izdelava posnetka izvedenih del</t>
  </si>
  <si>
    <t>79 ---</t>
  </si>
  <si>
    <t>61 216</t>
  </si>
  <si>
    <t>61 723</t>
  </si>
  <si>
    <t>12 112</t>
  </si>
  <si>
    <t>Odstranitev grmovja na redko porasli površini površini (do 50% pokritega tlorisa) - strojno</t>
  </si>
  <si>
    <t>3.6</t>
  </si>
  <si>
    <t>BANKINE</t>
  </si>
  <si>
    <t>36 113</t>
  </si>
  <si>
    <t>Izdelava bankine iz gramoza ali naravno zdrobljenega kamnitega materiala, široke nad 0,76 m do 1,00 m</t>
  </si>
  <si>
    <t>36 114</t>
  </si>
  <si>
    <t>Izdelava bankine iz gramoza ali naravno zdrobljenega kamnitega materiala, široke nad 1,00 m</t>
  </si>
  <si>
    <t>4.1</t>
  </si>
  <si>
    <t>POVRŠINSKO ODVODNJAVANJE</t>
  </si>
  <si>
    <t>44 798</t>
  </si>
  <si>
    <t>Preskus tesnosti jaška premera 60 do 80 cm</t>
  </si>
  <si>
    <t>41 123</t>
  </si>
  <si>
    <t>Tlakovanje jarka z lomljencem, debeline 20 cm, stiki zapoljeni s cementno malto, na podložni plasti iz cementnega betona MB 20, debeline 20 cm</t>
  </si>
  <si>
    <t>POVRŠINSKO ODVODNJAVANE - SKUPAJ</t>
  </si>
  <si>
    <t>64 281</t>
  </si>
  <si>
    <t>Posek in odstranitev drevesa z deblom premera nad  50 cm ter odstranitev vej</t>
  </si>
  <si>
    <t>Odstranitev panja s premerom nad 50 cm z odvozom na deponijo na razdaljo do 100 m</t>
  </si>
  <si>
    <t>12 153</t>
  </si>
  <si>
    <t>12 167</t>
  </si>
  <si>
    <t>Odlaganje odpadne zmesi zemljine in kamnine. Upoštevati je potrebno stroške odlaganja odvečnega materiala na urejenih deponijah z upoštevanjem plačila deponijske takse. (3. ktg)</t>
  </si>
  <si>
    <t>44 916</t>
  </si>
  <si>
    <t>Dobava in vgraditev pokrova iz ojačanega cementnega betona, krožnega prereza s premerom 80 cm</t>
  </si>
  <si>
    <t>6.3</t>
  </si>
  <si>
    <t>OPREMA ZA VODENJE PROMETA</t>
  </si>
  <si>
    <t>63 113</t>
  </si>
  <si>
    <t>Dobava in postavitev plastičnega smernika z votlim prerezom, dolžine 1200 mm, s katadioptrom</t>
  </si>
  <si>
    <t>OPREMA ZA VODENJE PROMETA - SKUPAJ</t>
  </si>
  <si>
    <t>61 931</t>
  </si>
  <si>
    <t>29 154</t>
  </si>
  <si>
    <t>Odlaganje odpadnega cementnega betona na komunalno deponijo. Upoštevati je potrebno stroške odlaganja odvečnega materiala na urejenih deponijah z upoštevanjem plačila deponijske takse.</t>
  </si>
  <si>
    <t>13 111</t>
  </si>
  <si>
    <t>Zavarovanje gradbišča v času gradnje s polovično zaporo prometa s semaforjem</t>
  </si>
  <si>
    <t>79 321</t>
  </si>
  <si>
    <t>Arheološki nadzor</t>
  </si>
  <si>
    <t>43 192</t>
  </si>
  <si>
    <t>4.2</t>
  </si>
  <si>
    <t>GLOBINSKO ODVODNJAVANJE - DRENAŽE</t>
  </si>
  <si>
    <t>42 113</t>
  </si>
  <si>
    <t>GLOBINSKO ODVODNJAVANJE - DRENAŽE - SKUPAJ</t>
  </si>
  <si>
    <t>44 133</t>
  </si>
  <si>
    <t>Izdelava jaška iz cementnega betona, krožnega prereza s premerom 50 cm, globokega 1,5 do 2,0 m s peskolovom</t>
  </si>
  <si>
    <t>44 797</t>
  </si>
  <si>
    <t>Preskus tesnosti jaška premera do 50 cm</t>
  </si>
  <si>
    <t>44 854</t>
  </si>
  <si>
    <t>Dobava in vgraditev rešetke iz duktilne litine z nosilnostjo 400 kN s prerezom 400/400 mm</t>
  </si>
  <si>
    <t>41 441</t>
  </si>
  <si>
    <t>24 117</t>
  </si>
  <si>
    <t>Izdelava nasipa iz zrnate kamnine – 3. kategorije z dobavo iz kamnoloma s transportom 10 km</t>
  </si>
  <si>
    <t>24 218</t>
  </si>
  <si>
    <t>24 475</t>
  </si>
  <si>
    <t>43 282</t>
  </si>
  <si>
    <t>Obbetoniranje cevi za kanalizacijo s cementnim betonom C 12/15, premera 20 cm</t>
  </si>
  <si>
    <t>11 1--</t>
  </si>
  <si>
    <t xml:space="preserve">Zakoličba detaljnih točk </t>
  </si>
  <si>
    <t>1.2.2</t>
  </si>
  <si>
    <t>Odstranitev prometne signalizacije in opreme</t>
  </si>
  <si>
    <t xml:space="preserve">Površinski izkop plodne zemljine – 1. kategorije – strojno z odrivom do 50 m </t>
  </si>
  <si>
    <t xml:space="preserve">Površinski izkop plodne zemljine – 1. kategorije – strojno z nakladanjem </t>
  </si>
  <si>
    <t xml:space="preserve">Humuziranje brežine brez valjanja, v debelini do 15 cm - strojno </t>
  </si>
  <si>
    <t>3.5</t>
  </si>
  <si>
    <t>ROBNI ELEMENTI VOZIŠČ</t>
  </si>
  <si>
    <t>Izdelava kanalizacije iz cevi iz polietilena, vključno s podložno plastjo iz cementnega betona, premera 20 cm, v globini do 1,0 m (DKC 200)</t>
  </si>
  <si>
    <t>Izdelava kanalizacije iz cevi iz polietilena, vključno s podložno plastjo iz cementnega betona, premera 20 cm, v globini do 1,0 m (KC 200)</t>
  </si>
  <si>
    <t>44 162</t>
  </si>
  <si>
    <t>Izdelava jaška iz cementnega betona, krožnega prereza s premerom 80 cm, globokega 1,0 do 1,5 m</t>
  </si>
  <si>
    <t>Dobava in vgraditev pokrova iz ojačanega cementnega betona, krožnega prereza s premerom 50 cm</t>
  </si>
  <si>
    <t>44 913</t>
  </si>
  <si>
    <t>61 924</t>
  </si>
  <si>
    <t>Prestavitev stebrička s prometnim znakom s stranico 900 mm</t>
  </si>
  <si>
    <t>62 423</t>
  </si>
  <si>
    <t>7.3</t>
  </si>
  <si>
    <t>TELEKOMUNIKACIJSKE NAPRAVE</t>
  </si>
  <si>
    <t>73 131</t>
  </si>
  <si>
    <t xml:space="preserve">TELEKOMUNIKACIJSKE NAPRAVE SKUPAJ </t>
  </si>
  <si>
    <t>11 122</t>
  </si>
  <si>
    <t>Obnova in zavarovanje zakoličbe osi trase ostale javne ceste v gričevnatem terenu</t>
  </si>
  <si>
    <t>Demontaža jeklene varnostne ograje</t>
  </si>
  <si>
    <t>11 222</t>
  </si>
  <si>
    <t>Postavitev in zavarovanje prečnega profila ostale javne ceste v gričevnatem terenu</t>
  </si>
  <si>
    <t>12 231</t>
  </si>
  <si>
    <t>1.2.4</t>
  </si>
  <si>
    <t>Porušitev in odstranitev objektov</t>
  </si>
  <si>
    <t>12 411</t>
  </si>
  <si>
    <t>Porušitev in odstranitev prepusta iz cevi s premerom do 60 cm</t>
  </si>
  <si>
    <t>Zasip z zrnato kamnino - 3. kategorije z dobavo iz kamnoloma s transportom 10 km (jaški)</t>
  </si>
  <si>
    <t>43 191</t>
  </si>
  <si>
    <t>Izdelava kanalizacije iz cevi iz polietilena, vključno s podložno plastjo iz cementnega betona, premera 15 cm, v globini do 1,0 m (DKC 150)</t>
  </si>
  <si>
    <t>43 281</t>
  </si>
  <si>
    <t>Obbetoniranje cevi za kanalizacijo s cementnim betonom C 12/15, premera 15 cm</t>
  </si>
  <si>
    <t>44 89-</t>
  </si>
  <si>
    <r>
      <rPr>
        <b/>
        <sz val="8"/>
        <rFont val="Arial"/>
        <family val="2"/>
      </rPr>
      <t>Dobava in vgraditev polietilenskega koalescentnega lovilca meneralnih olj</t>
    </r>
    <r>
      <rPr>
        <sz val="8"/>
        <rFont val="Arial"/>
        <family val="2"/>
      </rPr>
      <t xml:space="preserve">. V postavki je vključena nabava lovilca, izkop gradbene jame, izdelava temeljne plošče (dim. 3,5*2,5*0,2 m), postavitev lovilca, izdelava revizijskega jaška </t>
    </r>
    <r>
      <rPr>
        <sz val="8"/>
        <rFont val="Calibri"/>
        <family val="2"/>
      </rPr>
      <t xml:space="preserve">Ø </t>
    </r>
    <r>
      <rPr>
        <sz val="8"/>
        <rFont val="Arial"/>
        <family val="2"/>
      </rPr>
      <t>80 cm, zasip gradbene jame, odvoz in razprostiranje odvečnega materiala.</t>
    </r>
  </si>
  <si>
    <t>Dobava in vgraditev stebrička za prometni znak iz vroče cinkane jeklene cevi s premerom 64 mm, dolge 2300 mm</t>
  </si>
  <si>
    <t>61 214</t>
  </si>
  <si>
    <t>Dobava in vgraditev stebrička za prometni znak iz vroče cinkane jeklene cevi s premerom 64 mm, dolge 3150 mm</t>
  </si>
  <si>
    <t>61 442</t>
  </si>
  <si>
    <t>61 922</t>
  </si>
  <si>
    <t>Prestavitev stebrička s prometnim znakom s stranico / premerom 600 mm</t>
  </si>
  <si>
    <t>Prestavitev obstoječega prometnega znaka "stacionaža odseka ceste"</t>
  </si>
  <si>
    <t>64 435</t>
  </si>
  <si>
    <t>64 455</t>
  </si>
  <si>
    <t>Dobava in vgraditev jeklene varnostne ograje, vključno vse elemente, za nivo zadrževanja H1 in za delovno širino W5</t>
  </si>
  <si>
    <t>Dobava in vgraditev jeklene varnostne ograje, vključno vse elemente, za nivo zadrževanja N2 in za delovno širino W5</t>
  </si>
  <si>
    <t>4.5</t>
  </si>
  <si>
    <t>PREPUSTI</t>
  </si>
  <si>
    <t>45 ---</t>
  </si>
  <si>
    <t>Čiščenje obstoječih prepustov</t>
  </si>
  <si>
    <t>PREPUSTI - SKUPAJ</t>
  </si>
  <si>
    <t>64 286</t>
  </si>
  <si>
    <t>Dobava in vgraditev krožne zaključnice</t>
  </si>
  <si>
    <t>Izdelava kanalizacije iz cevi iz polietilena, vključno s podložno plastjo iz cementnega betona, premera 15 cm, v globini do 1,0 m (KC 150)</t>
  </si>
  <si>
    <t>36 111</t>
  </si>
  <si>
    <t>36 112</t>
  </si>
  <si>
    <t>Izdelava bankine iz gramoza ali naravno zdrobljenega kamnitega materiala, široke do 0,50 m</t>
  </si>
  <si>
    <t>Izdelava bankine iz gramoza ali naravno zdrobljenega kamnitega materiala, široke nad 0,50 m do 0,75 m</t>
  </si>
  <si>
    <t>5+2+3+12+25+5=</t>
  </si>
  <si>
    <t>0,7*2=</t>
  </si>
  <si>
    <t>10,9*0,5=</t>
  </si>
  <si>
    <t>Dobava in vgraditev vkopane zaključnice, dolžine 4 m</t>
  </si>
  <si>
    <t>Prestavitev samonosnega kabelskega TK voda po načrtu (postavka vključuje trajno prestavitev treh drogov in začasno prestavitev enega, odstranitev obstoječega vodnika v dolžini 193,0 m in napeljava novega vodnika v dolžini 191,0 m)</t>
  </si>
  <si>
    <t>Izdelava posteljice iz drobljenih kamenitih zrn v debelini 35 cm (vozišče)</t>
  </si>
  <si>
    <t>31 133</t>
  </si>
  <si>
    <t>Izdelava nevezane nosilne plasti enakomerno zrnatega drobljenca iz kamnine v debelini  31 do 40 cm (vozišče)</t>
  </si>
  <si>
    <t>3.1.4-6</t>
  </si>
  <si>
    <t>Asfaltne nosilne plasti - Asphalt concrete - base (AC base)</t>
  </si>
  <si>
    <t>31 583</t>
  </si>
  <si>
    <t>Izdelava nosilne plasti bituminizirane zmesi AC 22 base B 70/100 A4 v debelini 7 cm (vozišče)</t>
  </si>
  <si>
    <t>32 247</t>
  </si>
  <si>
    <t>Asfaltne obrabne in zaporne plasti - bitumenski betoni - Asphalt concrete - surface (AC surf)</t>
  </si>
  <si>
    <t>(10580-9826)/1000</t>
  </si>
  <si>
    <t>61 724</t>
  </si>
  <si>
    <t>Del objekta: CESTA</t>
  </si>
  <si>
    <t>Objekt: cesta R3-653, odsek 1363 Sodražica - Hrib od km 9,826 do km 10,575</t>
  </si>
  <si>
    <t>DDV 22%</t>
  </si>
  <si>
    <t>14,3+13,5=</t>
  </si>
  <si>
    <t>37,7+22,2+28,6+25,2+21,1+19,8+19,0=</t>
  </si>
  <si>
    <t>8,8+9,6+9,5+6,9+1,7=</t>
  </si>
  <si>
    <t>48,5+21,0+22,6+23,5+23,5+65,0+24,6+24,7+24,8+76,2+17,8+17,5+24,2+23,5+23,7+23,7+16,0+15,5+20,1+17,0+19,8+18,0+18,2=</t>
  </si>
  <si>
    <t>40,8+23,4+70,0+31,6+24,5+16,0+21,2=</t>
  </si>
  <si>
    <t>247,1+1,5*6+490,0+1,5*15+16,8+81,5+1,5*3+16,0+15,2=</t>
  </si>
  <si>
    <t>1375,7*1,4+161,0*0,35=</t>
  </si>
  <si>
    <t>4706,0+161,0=</t>
  </si>
  <si>
    <t>(67,8+257,8)*0,5*0,1=</t>
  </si>
  <si>
    <t>(16,9+58,8+16,3+34,5)*0,75*0,1=</t>
  </si>
  <si>
    <t>(40,5+29,3)*1,0*0,1=</t>
  </si>
  <si>
    <t>(94,4+122,9+18,7+54,3+62,0)*1,25*0,1=</t>
  </si>
  <si>
    <t>82,6+190,3+219,3+15,4+70,4+19,0+79,9+43,6+464,2=</t>
  </si>
  <si>
    <t>56,4+75,0+193,9=</t>
  </si>
  <si>
    <t>5,5+5,3=</t>
  </si>
  <si>
    <t>7,7+7,8=</t>
  </si>
  <si>
    <t>7738,4+161,0=</t>
  </si>
  <si>
    <t>(131,9+139,0+594,1+330,0)+10%=</t>
  </si>
  <si>
    <t>8093,5+161,0*0,4+292,1=</t>
  </si>
  <si>
    <t>0,2*(227,5+173,6+50,8+10,9+617,2+6,0)+(1,0*1,0*1,6)*37=</t>
  </si>
  <si>
    <t>(1,3*1,3*1,1)*3=</t>
  </si>
  <si>
    <t>3631,3*0,15=</t>
  </si>
  <si>
    <t>972,5-544,7=</t>
  </si>
  <si>
    <t>0,8*1,6*37+1,19*1,1*3=</t>
  </si>
  <si>
    <t>2371,7/0,35+161,0=</t>
  </si>
  <si>
    <t>12 323</t>
  </si>
  <si>
    <t>Porušitev in odstranitev asfaltne plasti v debelini nad 10 cm</t>
  </si>
  <si>
    <t>12 383</t>
  </si>
  <si>
    <t>Rezanje asfaltne plasti s talno diamantno žago, debele 11 do 15 cm in premaz stika z dilaplast namazom</t>
  </si>
  <si>
    <t>427,8*1,7=</t>
  </si>
  <si>
    <t>(8450,0+276,4+5,6)*2,1=</t>
  </si>
  <si>
    <t>4349*0,15*2,4=</t>
  </si>
  <si>
    <t>15,5*0,15*2,5=</t>
  </si>
  <si>
    <t>45+3=</t>
  </si>
  <si>
    <t>Dobava in pritrditev trikotnega prometnega znaka, podloga iz aluminijaste pločevine, znak z odsevno folijo 1. vrste, dolžina stranice a = 900 mm (razred svetlobne odbojnosti RA2)</t>
  </si>
  <si>
    <r>
      <t>Dobava in pritrditev prometnega znaka, podloga iz aluminijaste pločevine, znak z odsevno barvo-folijo 2. vrste, velikost od 0,21 do 0,40 m</t>
    </r>
    <r>
      <rPr>
        <vertAlign val="superscript"/>
        <sz val="10"/>
        <rFont val="Arial"/>
        <family val="2"/>
      </rPr>
      <t>2</t>
    </r>
    <r>
      <rPr>
        <sz val="8"/>
        <rFont val="Arial"/>
        <family val="2"/>
      </rPr>
      <t xml:space="preserve"> (razred svetlobne odbojnosti RA3)</t>
    </r>
  </si>
  <si>
    <r>
      <t>Dobava in pritrditev prometnega znaka, podloga iz aluminijaste pločevine, znak z odsevno barvo-folijo 1. vrste, velikost od 0,41 do 0,70 m</t>
    </r>
    <r>
      <rPr>
        <vertAlign val="superscript"/>
        <sz val="10"/>
        <rFont val="Arial"/>
        <family val="2"/>
      </rPr>
      <t>2</t>
    </r>
    <r>
      <rPr>
        <sz val="8"/>
        <rFont val="Arial"/>
        <family val="2"/>
      </rPr>
      <t xml:space="preserve"> (razred svetlobne odbojnosti RA2)</t>
    </r>
  </si>
  <si>
    <t>6*1,0=</t>
  </si>
  <si>
    <t>258,6+383,2+96,0+6,0=</t>
  </si>
  <si>
    <r>
      <t>Izdelava debeloslojne prečne in ostalih označb na vozišču z večkomponentno hladno plastiko z vmešanimi drobci / kroglicami stekla, vključno 200 g/m</t>
    </r>
    <r>
      <rPr>
        <vertAlign val="superscript"/>
        <sz val="8"/>
        <rFont val="Arial"/>
        <family val="2"/>
      </rPr>
      <t>2</t>
    </r>
    <r>
      <rPr>
        <sz val="8"/>
        <rFont val="Arial"/>
        <family val="2"/>
      </rPr>
      <t xml:space="preserve"> dodatnega posipa z drobci stekla, ročno, debelina plasti 3 mm, širina črte 50 cm (5211)</t>
    </r>
  </si>
  <si>
    <t>44,0+164,0=</t>
  </si>
  <si>
    <t>8,0+104,0+337,0=</t>
  </si>
  <si>
    <t>1184,7*0,03+(52+3)*0,8+325,3*0,015+4349,0*0,15*2,4+15,5*0,15*2,5=</t>
  </si>
  <si>
    <t>63 523</t>
  </si>
  <si>
    <t>Dobava in vgraditev odsevnika z nosilcem iz aluminijaste pločevine in odsevno umetno snovjo (montirano na JVO).</t>
  </si>
  <si>
    <t>25 211</t>
  </si>
  <si>
    <r>
      <t xml:space="preserve">Zaščita brežine s lahkovisečo mrežo - pocinkana jeklena žica </t>
    </r>
    <r>
      <rPr>
        <sz val="8"/>
        <rFont val="Calibri"/>
        <family val="2"/>
      </rPr>
      <t>Ø</t>
    </r>
    <r>
      <rPr>
        <sz val="8"/>
        <rFont val="Arial"/>
        <family val="2"/>
      </rPr>
      <t xml:space="preserve"> do 2,5 mm</t>
    </r>
  </si>
  <si>
    <t>Izdelava obrabne in zaporne plasti bituminizirane zmesi AC 8 surf B70/100 A3 v debelini 3 cm (vozišče)</t>
  </si>
  <si>
    <r>
      <t>Zavarovanje dna kadunjastega jarka s plastjo bitumenskega betona, debelo 3 cm (AC 8 surf B 7</t>
    </r>
    <r>
      <rPr>
        <b/>
        <sz val="8"/>
        <rFont val="Arial"/>
        <family val="2"/>
      </rPr>
      <t>0/100 A#)</t>
    </r>
    <r>
      <rPr>
        <sz val="8"/>
        <rFont val="Arial"/>
        <family val="2"/>
      </rPr>
      <t>, in plastjo bituminiziranega drobljenca, debelo 7 cm (AC 22 base B 70/100 A4), široko 50 cm</t>
    </r>
  </si>
  <si>
    <t>4706,0+161,0-6*,5*2=</t>
  </si>
  <si>
    <t>62 123</t>
  </si>
  <si>
    <r>
      <t>Izdelava tankoslojne vzdolžne označbe na vozišču z enokomponentno belo barvo, vključno 250 g/m</t>
    </r>
    <r>
      <rPr>
        <vertAlign val="superscript"/>
        <sz val="8"/>
        <rFont val="Arial"/>
        <family val="2"/>
      </rPr>
      <t>2</t>
    </r>
    <r>
      <rPr>
        <sz val="8"/>
        <rFont val="Arial"/>
        <family val="2"/>
      </rPr>
      <t xml:space="preserve"> posipa z drobci / kroglicami stekla, strojno, debelina plasti suhe snovi 250 </t>
    </r>
    <r>
      <rPr>
        <sz val="8"/>
        <rFont val="Symbol"/>
        <family val="1"/>
      </rPr>
      <t>m</t>
    </r>
    <r>
      <rPr>
        <sz val="8"/>
        <rFont val="Arial"/>
        <family val="2"/>
      </rPr>
      <t>m, širina črte 15 cm</t>
    </r>
  </si>
  <si>
    <t>62 253</t>
  </si>
  <si>
    <t>Doplačilo za izdelavo prekinjenih vzdolžnih označb na vozišču, širina črte 15 cm</t>
  </si>
  <si>
    <t>NEPREDVIDENA DELA 10 %</t>
  </si>
  <si>
    <t>po popisu iz načrta zapore</t>
  </si>
  <si>
    <t>11 313</t>
  </si>
  <si>
    <r>
      <t>Postavitev in zavarovanje profilov za zakoličbo objekta s površino  nad 100 m</t>
    </r>
    <r>
      <rPr>
        <vertAlign val="superscript"/>
        <sz val="10"/>
        <rFont val="Arial"/>
        <family val="2"/>
      </rPr>
      <t>2</t>
    </r>
  </si>
  <si>
    <t>Površinski izkop plodne zemljine – 1. kategorije – strojno z odrivom do 50 m</t>
  </si>
  <si>
    <t>183,4*0,15=</t>
  </si>
  <si>
    <t>51,4-27,5=</t>
  </si>
  <si>
    <t>2,2*90,0=</t>
  </si>
  <si>
    <t>m3</t>
  </si>
  <si>
    <t>Zasip z zrnato kamnino - 3. kategorije z dobavo iz kamnoloma.</t>
  </si>
  <si>
    <t>Humuziranje brežine brez valjanja, v debelini do 15 cm - strojno</t>
  </si>
  <si>
    <t>23,9*1,7=</t>
  </si>
  <si>
    <t>405,5*2,1=</t>
  </si>
  <si>
    <t>41 241</t>
  </si>
  <si>
    <t>Utrditev jarka s kanaletami na preklop iz cementnega betona, dolžine 110 cm in notranje širine dna kanalete 40 cm, na podložni plasti iz zmesi zrn drobljenca, debeli 10 cm</t>
  </si>
  <si>
    <t>90,0+7,0=</t>
  </si>
  <si>
    <t>POVRŠINSKO ODVODNJAVANJE - SKUPAJ</t>
  </si>
  <si>
    <t>42 462</t>
  </si>
  <si>
    <t>Izdelava izcednice (barbakane) iz trde plastične cevi, premera 10 cm, dolžine 51 do 100 cm</t>
  </si>
  <si>
    <t>12*12+10+8*5=</t>
  </si>
  <si>
    <t>5.</t>
  </si>
  <si>
    <t>GRADBENA IN OBRTNIŠKA DELA:</t>
  </si>
  <si>
    <t>5.1</t>
  </si>
  <si>
    <t>TESARSKA DELA</t>
  </si>
  <si>
    <t xml:space="preserve">51 211 </t>
  </si>
  <si>
    <t>m2</t>
  </si>
  <si>
    <t>Izdelava podprtega opaža za ravne temelje</t>
  </si>
  <si>
    <t>(0,77+0,55*5,0)*2+(0,77+0,55*5,0*2)*17=</t>
  </si>
  <si>
    <t>51 312</t>
  </si>
  <si>
    <t>Izdelava podprtega opaža za raven zid, visok 2,1 do 4 m</t>
  </si>
  <si>
    <t>3,94*5,0*4+54,0+3,26*5,0*5+39,2+1,91*5,0*3+1,5*5,0*18+2,47*5+2,32+2,15+2,0*6+1,69+1,39+1,08*4=</t>
  </si>
  <si>
    <t>TESARSKA DELA - SKUPAJ</t>
  </si>
  <si>
    <t>5.2</t>
  </si>
  <si>
    <t>DELA Z JEKLOM ZA OJAČITEV</t>
  </si>
  <si>
    <t>52 313</t>
  </si>
  <si>
    <t>kg</t>
  </si>
  <si>
    <r>
      <t>Dobava in postavitev mreže iz vlečene jeklene žice B500A, s premerom &gt; od 4 in &lt; od 12 mm, masa 3,1 - 4 kg/m</t>
    </r>
    <r>
      <rPr>
        <vertAlign val="superscript"/>
        <sz val="10"/>
        <rFont val="Arial"/>
        <family val="2"/>
      </rPr>
      <t xml:space="preserve">2 </t>
    </r>
    <r>
      <rPr>
        <sz val="8"/>
        <rFont val="Arial"/>
        <family val="2"/>
      </rPr>
      <t>(R335)</t>
    </r>
  </si>
  <si>
    <t>DELA Z JEKLOM ZA OJAČITEV- SKUPAJ</t>
  </si>
  <si>
    <t>5.3</t>
  </si>
  <si>
    <t>DELA S CEMENTNIM BETONOM</t>
  </si>
  <si>
    <t>53 134</t>
  </si>
  <si>
    <t>Dobava in vgraditev cementnega betona C25/30 v prerez nad nad 0,50 m3/m2-m1 (temelji in stene kamnite zložbe)</t>
  </si>
  <si>
    <t>0,77*5,0*18+(2,47*5,0*4+(2,39+2,23+2,08)*5,0+(2,0*5,0*5)+(1,85+1,54+1,24)*5,0+(1,08*5,0*3))*0,3=</t>
  </si>
  <si>
    <t>53 151</t>
  </si>
  <si>
    <r>
      <t>Dobava in vgraditev podložnega cementnega betona C12/15 v prerez do 0,15</t>
    </r>
    <r>
      <rPr>
        <sz val="8"/>
        <rFont val="Arial"/>
        <family val="2"/>
      </rPr>
      <t xml:space="preserve"> m</t>
    </r>
    <r>
      <rPr>
        <vertAlign val="superscript"/>
        <sz val="8"/>
        <rFont val="Arial"/>
        <family val="2"/>
      </rPr>
      <t>3</t>
    </r>
    <r>
      <rPr>
        <sz val="8"/>
        <rFont val="Arial"/>
        <family val="2"/>
      </rPr>
      <t>/m</t>
    </r>
    <r>
      <rPr>
        <vertAlign val="superscript"/>
        <sz val="8"/>
        <rFont val="Arial"/>
        <family val="2"/>
      </rPr>
      <t>2</t>
    </r>
    <r>
      <rPr>
        <sz val="8"/>
        <rFont val="Arial"/>
        <family val="2"/>
      </rPr>
      <t>-m</t>
    </r>
    <r>
      <rPr>
        <vertAlign val="superscript"/>
        <sz val="10"/>
        <rFont val="Arial"/>
        <family val="2"/>
      </rPr>
      <t xml:space="preserve">1 </t>
    </r>
    <r>
      <rPr>
        <sz val="8"/>
        <rFont val="Arial"/>
        <family val="2"/>
      </rPr>
      <t>(podložni beton pod temelji)</t>
    </r>
  </si>
  <si>
    <t>1,42*90,0*0,1=</t>
  </si>
  <si>
    <t>skupaj beton</t>
  </si>
  <si>
    <t>DELA S CEMENTNIM BETONOM- SKUPAJ</t>
  </si>
  <si>
    <t>skupaj cena</t>
  </si>
  <si>
    <t>EUR</t>
  </si>
  <si>
    <t>5.4</t>
  </si>
  <si>
    <t>ZIDARSKA IN KAMNOSEŠKA DELA</t>
  </si>
  <si>
    <t>cena/m3</t>
  </si>
  <si>
    <t>EUR/m3</t>
  </si>
  <si>
    <t>skupaj m1 zidu</t>
  </si>
  <si>
    <t>m1</t>
  </si>
  <si>
    <t>54 215</t>
  </si>
  <si>
    <t>+(2,47*5,0*4+(2,39+2,23+2,08)*5,0+(2,0*5,0*5)+(1,85+1,54+1,24)*5,0+(1,08*5,0*3))</t>
  </si>
  <si>
    <t>ZIDARSKA IN KAMNOSEŠKA DELA -SKUPAJ</t>
  </si>
  <si>
    <t>5.9/2</t>
  </si>
  <si>
    <t>HIDROIZOLACIJE</t>
  </si>
  <si>
    <t>59 762</t>
  </si>
  <si>
    <t>Izdelava ločilne plasti iz trdih penastih plošč, debelih 2 cm</t>
  </si>
  <si>
    <t>3,2*4+3,09+2,92+2,77*6+2,46+2,16+1,85*3=</t>
  </si>
  <si>
    <t>59 843</t>
  </si>
  <si>
    <t>Zatesnitev dilatacijske rege s trajno elastično zmesjo za stike (nezasuta stran)</t>
  </si>
  <si>
    <t>5,44*4+5,22+4,98+4,76*6+4,31+3,86+3,41*3=</t>
  </si>
  <si>
    <t>59 844</t>
  </si>
  <si>
    <t>Zatesnitev dilatacijske rege z zaključnim trakom za rege(zasuta stran)</t>
  </si>
  <si>
    <t>4,56*4+4,34+4,1+3,88*6+3,43+2,98+2,53*3=</t>
  </si>
  <si>
    <t>HIDROIZOLACIJE - SKUPAJ</t>
  </si>
  <si>
    <t>GRADBENA IN OBRTNIŠKA DELA - SKUPAJ</t>
  </si>
  <si>
    <t>Upoštevano v cestnem delu.</t>
  </si>
  <si>
    <t>GRADBENA IN OBRTNIŠKA DELA</t>
  </si>
  <si>
    <t>11 312</t>
  </si>
  <si>
    <r>
      <t>Postavitev in zavarovanje profilov za zakoličbo objekta s površino  50 do 100 m</t>
    </r>
    <r>
      <rPr>
        <vertAlign val="superscript"/>
        <sz val="10"/>
        <rFont val="Arial"/>
        <family val="2"/>
      </rPr>
      <t>2</t>
    </r>
  </si>
  <si>
    <t>1,90*25,0=</t>
  </si>
  <si>
    <t>168,9*2,1=</t>
  </si>
  <si>
    <t>1,70+2,80*4+2,10=</t>
  </si>
  <si>
    <t>51 711</t>
  </si>
  <si>
    <t>Izdelava podprtega opaža robnega venca na premostitvenem, opornem in podpornem objektu</t>
  </si>
  <si>
    <t>- krona kamnite zložbe</t>
  </si>
  <si>
    <t>0,29*6+(0,25*5,0+0,32*5,0)*5=</t>
  </si>
  <si>
    <t>- robni venec</t>
  </si>
  <si>
    <t>(0,35+0,57)*5,0*6+0,32*6=</t>
  </si>
  <si>
    <t>52 212</t>
  </si>
  <si>
    <t>Dobava in postavitev rebrastih palic iz visokovrednega naravno trdega jekla B St 500 S s premerom do 12 mm, za srednje zahtevno ojačitev</t>
  </si>
  <si>
    <t>724,6+738,8=</t>
  </si>
  <si>
    <t>(0,68+0,77*3+0,71)*5,0+((1,55+2,03*3+1,74)*5,0)*0,3=</t>
  </si>
  <si>
    <t>53 372</t>
  </si>
  <si>
    <t>Dobava in vgraditev ojačenega cementnega betona C30/37 v hodnike in robne vence na premostitvenih objektih in podpornih ali opornih konstrukcijah</t>
  </si>
  <si>
    <t>(0,61*5,0)*5,0=</t>
  </si>
  <si>
    <t>ocena stroškov</t>
  </si>
  <si>
    <t>53  614</t>
  </si>
  <si>
    <r>
      <t xml:space="preserve">Doplačilo za zagotovitev kvalitete cementnega betona C 30/37 za stopnjo izpostavljenosti </t>
    </r>
    <r>
      <rPr>
        <sz val="8"/>
        <rFont val="Arial"/>
        <family val="2"/>
      </rPr>
      <t>XC4 (robni venci)</t>
    </r>
  </si>
  <si>
    <t>53 624</t>
  </si>
  <si>
    <r>
      <t xml:space="preserve">Doplačilo za zagotovitev kvalitete cementnega betona C 30/37 za stopnjo izpostavljenosti </t>
    </r>
    <r>
      <rPr>
        <sz val="8"/>
        <rFont val="Arial"/>
        <family val="2"/>
      </rPr>
      <t>XD3 (robni venci)</t>
    </r>
  </si>
  <si>
    <t>53 635</t>
  </si>
  <si>
    <r>
      <t xml:space="preserve">Doplačilo za zagotovitev kvalitete cementnega betona C 30/37 za stopnjo izpostavljenosti </t>
    </r>
    <r>
      <rPr>
        <sz val="8"/>
        <rFont val="Arial"/>
        <family val="2"/>
      </rPr>
      <t>XF4 (robni venci)</t>
    </r>
  </si>
  <si>
    <t>53 672</t>
  </si>
  <si>
    <r>
      <t xml:space="preserve">Doplačilo za zagotovitev kvalitete cementnega betona C 30/37 za stopnjo izpostavljenosti </t>
    </r>
    <r>
      <rPr>
        <sz val="8"/>
        <rFont val="Arial"/>
        <family val="2"/>
      </rPr>
      <t>PV-II (robni venci)</t>
    </r>
  </si>
  <si>
    <t>54 542</t>
  </si>
  <si>
    <t>Metlanje površine cementnega betona</t>
  </si>
  <si>
    <t>1,16*25,0=</t>
  </si>
  <si>
    <t>((1,55+2,03*3+1,74)*5,0)*1</t>
  </si>
  <si>
    <t>3,41*4=</t>
  </si>
  <si>
    <t>4,73*4=</t>
  </si>
  <si>
    <t>4,38*4=</t>
  </si>
  <si>
    <t>92,1*0,15=</t>
  </si>
  <si>
    <t>15,2-13,8=</t>
  </si>
  <si>
    <t>2,2*30,0=</t>
  </si>
  <si>
    <t>1,4*1,7=</t>
  </si>
  <si>
    <t>253,4*2,1=</t>
  </si>
  <si>
    <t>2,37+3,47+4,73*5=</t>
  </si>
  <si>
    <t>0,29*7+(0,25*5,0+0,32*5,0)*6=</t>
  </si>
  <si>
    <t>(0,35+0,57)*5,0*6+0,32*7=</t>
  </si>
  <si>
    <t>(0,79+0,98+1,07*4)*5,0+((2,13+3,13+3,66*4)*5,0)*0,3=</t>
  </si>
  <si>
    <t>(0,61*5,0)*6=</t>
  </si>
  <si>
    <t>1,16*30,0=</t>
  </si>
  <si>
    <t>((2,13+3,13+3,66*4)*5,0)*1</t>
  </si>
  <si>
    <t>4,08+5,34*4=</t>
  </si>
  <si>
    <t>5,21+6,03*4=</t>
  </si>
  <si>
    <t>4,82+5,58*4=</t>
  </si>
  <si>
    <t>129,4*0,15=</t>
  </si>
  <si>
    <t>24,8-19,4=</t>
  </si>
  <si>
    <t>2,0*60,0=</t>
  </si>
  <si>
    <t>5,4*1,7=</t>
  </si>
  <si>
    <t>281,5*2,1=</t>
  </si>
  <si>
    <t>1,67*4+3,04+4,72*4+3,31+2,14*3=</t>
  </si>
  <si>
    <t>0,29*9+(0,25*5,0+0,32*5,0)*12=</t>
  </si>
  <si>
    <t>(0,35+0,57)*5,0*12+0,32*9=</t>
  </si>
  <si>
    <t>1739,1+1773,2=</t>
  </si>
  <si>
    <t>(0,58+0,58+0,58+0,70+0,94+1,07+1,07+1,07+0,96+0,76+0,66+0,66)*5,0+((1,09+1,09+1,09+1,66+2,94+3,65+3,65+3,65+3,06+1,97+1,48+1,48)*5,0)*0,3=</t>
  </si>
  <si>
    <t>(0,61*5,0)*12=</t>
  </si>
  <si>
    <t>1,16*60,0=</t>
  </si>
  <si>
    <t>((1,09+1,09+1,09+1,66+2,94+3,65+3,65+3,65+3,06+1,97+1,48+1,48)*5,0)*1</t>
  </si>
  <si>
    <t>2,29*3+3,65+5,33*4+3,92+2,75*2=</t>
  </si>
  <si>
    <t>3,79*3+4,9+6,02*4+5,1+4,2*2=</t>
  </si>
  <si>
    <t>2,53*3+4,54+5,58*4+4,73+3,90*2=</t>
  </si>
  <si>
    <t>101,7*0,15=</t>
  </si>
  <si>
    <t>16,0-15,3=</t>
  </si>
  <si>
    <t>1,9*40,0=</t>
  </si>
  <si>
    <t>0,7*1,7=</t>
  </si>
  <si>
    <t>231,3*2,1=</t>
  </si>
  <si>
    <t>1,70*4+2,29+2,96+3,70*3=</t>
  </si>
  <si>
    <t>0,29*9+(0,25*5+0,32*5,0)*8=</t>
  </si>
  <si>
    <t>0,32*9+(0,35+0,57)*5,0*8=</t>
  </si>
  <si>
    <t>1159,4+1182,1=</t>
  </si>
  <si>
    <t>(0,58+0,58+0,58+0,63+0,74+0,85+0,91+0,91)*5,0+((1,11+1,11+1,11+1,36+1,89+2,48+2,79+2,79)*5,0)*0,3=</t>
  </si>
  <si>
    <t>(0,61*5,0)*8=</t>
  </si>
  <si>
    <t>1,16*40,0=</t>
  </si>
  <si>
    <t>((1,11+1,11+1,11+1,36+1,89+2,48+2,79+2,79)*5)</t>
  </si>
  <si>
    <t>2,31*3+2,90+3,57+4,31*2=</t>
  </si>
  <si>
    <t>3,82*3+4,33+4,85+5,37*2=</t>
  </si>
  <si>
    <t>3,54*3+4,01+4,49+4,97*2=</t>
  </si>
  <si>
    <t>125,0*0,15=</t>
  </si>
  <si>
    <t>35,6-18,8=</t>
  </si>
  <si>
    <t>2,2*40,0=</t>
  </si>
  <si>
    <t>18,8*1,7=</t>
  </si>
  <si>
    <t>263,3*2,1=</t>
  </si>
  <si>
    <t>6,11+5,81+5,49+5,11+4,74+4,29+3,36+2,44+1,70=</t>
  </si>
  <si>
    <t>0,29*9+(0,25*5,0+0,32*5,0)*8=</t>
  </si>
  <si>
    <t>(0,35+0,57)*5,0*8+0,32*9=</t>
  </si>
  <si>
    <t>(1,33+1,28+1,23+1,17+1,11+0,99+0,83+0,69)*5,0+((4,64+4,38+4,09+3,77+3,42+2,84+2,06+1,38)*5,0)*0,3=</t>
  </si>
  <si>
    <t>((4,64+4,38+4,09+3,77+3,42+2,84+2,06+1,38)*5)*1</t>
  </si>
  <si>
    <t>6,42+6,10+5,74+5,35+4,92+3,94+3,05=</t>
  </si>
  <si>
    <t>6,65+6,47+6,26+6,03+5,76+5,11+4,44=</t>
  </si>
  <si>
    <t>4,83+4,67+4,47+4,25+4,01+3,41+2,79+1,33*7=</t>
  </si>
  <si>
    <t xml:space="preserve">Objekt: cesta R3-653, odsek 1363 Sodražica - Hrib  odkm 9,826 - km 10,575 </t>
  </si>
  <si>
    <t>objekt</t>
  </si>
  <si>
    <t>netto znesek</t>
  </si>
  <si>
    <t>DDV</t>
  </si>
  <si>
    <t>regionalna cesta R3-653 - cestogradbena dela</t>
  </si>
  <si>
    <t>1.a</t>
  </si>
  <si>
    <r>
      <t xml:space="preserve">Podporni zid </t>
    </r>
    <r>
      <rPr>
        <b/>
        <sz val="9"/>
        <rFont val="Arial CE"/>
        <family val="2"/>
      </rPr>
      <t>1</t>
    </r>
  </si>
  <si>
    <t>1.b</t>
  </si>
  <si>
    <r>
      <t xml:space="preserve">Podporni zid </t>
    </r>
    <r>
      <rPr>
        <b/>
        <sz val="9"/>
        <rFont val="Arial CE"/>
        <family val="2"/>
      </rPr>
      <t>2</t>
    </r>
  </si>
  <si>
    <t>1.c</t>
  </si>
  <si>
    <r>
      <t xml:space="preserve">Podporni zid </t>
    </r>
    <r>
      <rPr>
        <b/>
        <sz val="9"/>
        <rFont val="Arial CE"/>
        <family val="2"/>
      </rPr>
      <t>3</t>
    </r>
  </si>
  <si>
    <t>1.d</t>
  </si>
  <si>
    <r>
      <t xml:space="preserve">Podporni zid </t>
    </r>
    <r>
      <rPr>
        <b/>
        <sz val="9"/>
        <rFont val="Arial CE"/>
        <family val="2"/>
      </rPr>
      <t>4</t>
    </r>
  </si>
  <si>
    <t>1.e</t>
  </si>
  <si>
    <r>
      <t xml:space="preserve">Podporni zid </t>
    </r>
    <r>
      <rPr>
        <b/>
        <sz val="9"/>
        <rFont val="Arial CE"/>
        <family val="2"/>
      </rPr>
      <t>5</t>
    </r>
  </si>
  <si>
    <t>1.f</t>
  </si>
  <si>
    <r>
      <t xml:space="preserve">Oporni zid </t>
    </r>
    <r>
      <rPr>
        <b/>
        <sz val="9"/>
        <rFont val="Arial CE"/>
        <family val="2"/>
      </rPr>
      <t>1</t>
    </r>
  </si>
  <si>
    <t>NEPREDVIDENA DELA 15 %</t>
  </si>
  <si>
    <t>SPLOŠNE ZAHTEVE</t>
  </si>
  <si>
    <t>Ponudnik mora v cene po enoti všteti vse potrebne in spodaj navedene stroške, vkolikor ni samostojna postavka v popisu del:</t>
  </si>
  <si>
    <t>Cena na enoto za več in manj dela se ne spreminja.</t>
  </si>
  <si>
    <t>Ponudnik mora nadzoru in naročniku predati seznam ponujene opreme in materiala. K ponudbi obvezno priložiti cenik po urnih postavkah posameznih kvalifikacij delavcev ter kompleten cenik prevozov, strojev in opreme ter vseh ponujenih materialov.</t>
  </si>
  <si>
    <t>Vse manipulativne stroške.</t>
  </si>
  <si>
    <t>Pri zemeljskih delih se vsa izkopna dela in transporti izkopnih materialov obračunajo po prostornini zemljine v raščenem stanju. Vsa razsipna dela se obračunajo po prostornini zemljine v vgrajenem stanju. Izračun količin na podlagi profilov, posnetih pred in po izkopih. V ceno je vključen tudi višek količin zaradi faktorja razrahljivosti.</t>
  </si>
  <si>
    <t>Meritve posameznih slojev nasipov.</t>
  </si>
  <si>
    <t>Organizacija in oprema gradbišča:</t>
  </si>
  <si>
    <t>Izdelati je potrebno projekt ureditve gradbišča ter vkalkulirati stroške organizacije, ureditve deponij, priprave in opreme gradbišča.</t>
  </si>
  <si>
    <t xml:space="preserve">Stroški izdelave varnostnega načrta skladno z Uredbo o zagotavljanju varnosti in zdravja pri delu na začasnih in premičnih gradbiščih (Ur. List 83/2005 in kasnejše spremembe in dopolnitve). V času izvajanja del je izvajalec odgovoren, da bo gradbišče urejeno v skladu z varnostnim načrtom. Načrte izvajalec preda v potrditev naročniku pet dni pred začetkom gradnje v dveh izvodih.. </t>
  </si>
  <si>
    <t>Priprava in organizacija gradbišča, postavitev gradbiščne ograje, vključno z vsemi potrebnimi deli na celotni dolžini izgradnje. Izvajalec si mora ogledati predvideno traso in v to postavko vključiti vsa potrebna dela pri organizaciji, pripravi in zavarovanju gradbišča.</t>
  </si>
  <si>
    <t>Ureditev gradbišča skladno z veljavno zakonodajo, obsega vsaj naslednja dela:
- varnostni načrt
- postavitev gradbiščne ograje
- postavitev gradbiščnega kontejnerja, 
- omarica prve pomoči 
- gasilnik
- gradbiščni el. priključek, skupaj z ozemljitvijo in meritvami
- postavitev gradbene table skladno s Pravilnikom o gradbiščih
- postavite kemičnega WCja na gradbišču
- dobava in namestitev varnostnih znakov in opozorilnih tabel po zahtevah varnostnega načrta in koordinatorja,                                                                                                                                           - odstranitev objektov za ureditev gradbišča, vključno z ureditvijo zemljišča po končani gradnji (vzpostavitvijo v prvotno stanje).</t>
  </si>
  <si>
    <t>Stroške vseh potrebnih ukrepov, ki so predpisana in določena z veljavnimi predpisi o varstvu pri delu in varstvom pred požarom, ki jih mora izvajalec obvezno upoštevati.</t>
  </si>
  <si>
    <t>Predhodno urejanje gradbišča in okolice</t>
  </si>
  <si>
    <t xml:space="preserve">Predhodno urejanje in čiščenje delovišča, zavarovanje delovišča in gradbene jame proti okolici in tretjim osebam. Izvajalec si mora razmere ogledati in obseg podati skladno s svojo tehnologijo, v ceno pa je potrebno všteti najmanj: </t>
  </si>
  <si>
    <t>- Pridobitev lokacije za začasne gradbiščne objekte in za priročno skladiščenje materiala, uporaba za ves čas gradnje, vzpostavitev prvotnega stanja po zaključku del, morebitna prestavitev objektov in najemnina zemljišča.</t>
  </si>
  <si>
    <t>- čiščenje vegetacije, posek grmovja ustrezne površine in sekanje potrebnega števila dreves na trasi oz. na gradbišču</t>
  </si>
  <si>
    <t>- ureditev vseh ostalih ovir na trasi brez stroška za naročnika</t>
  </si>
  <si>
    <t>- trasna in višinska zakoličba obstoječih komunalnih vodov in oznake križanj, vključno s stroški dodatnega nadzora upravljavcev komunalnih vodov (Vodovod, Elektro, Telekom in drugi telekomunikacijski vodi, plinovod, javna razsvetljava).</t>
  </si>
  <si>
    <t>- eventualno zabijanje zagatnic ali drugačna zaščita gradbene jame</t>
  </si>
  <si>
    <t xml:space="preserve">- črpanje vode za osuševanje gradbene jame in ostale ukrepe za odvodnjavanje padavinske, izvorne in podtalne vode med gradnjo (kanali, jarki, mulde, drenaže, prepusti, cevi za začasni pretok vode, nasipi za preusmeritev vode,... vse z vzdrževanjem v času uporabe), tako da se zagotovi stalno in kontrolirano odvajanje ter prepreči zamakanje in zadrževanje vode. V ceno zajeti tudi dodatki za otežkočeno delo v mokrem ali vodi. </t>
  </si>
  <si>
    <t>- odpravo poškodb zaradi plazenja ali posipanje brežin izkopa - na objektih investitorja ali tretjih oseb - brez stroškov za investitorja.</t>
  </si>
  <si>
    <t>- Vsa delna ali polna razpiranja izkopa, na mestih kjer tehnologija izvajalca to zahteva oz. zaradi karakteristik materiala v omejenem prostoru ni mogoče drugače varno izvesti potrebnih del in kjer predpisani izkopni kot zaradi drsnega kota zemljine ne zadošča. V ceno všteti tudi povečanje širine dna izkopa zaradi tehnologije razpiranja, vključno z postavitvijo in odstranitvijo opaža ter razpirali in dodatno zamudo časa za izkop med razporami ter povečanje deleža ročnega izkopa. Všteto tudi postopno odstranjevanje in hkratno zasipanje in utrjevanje vključno z vsemi časovnimi zamudami.</t>
  </si>
  <si>
    <t>- zaščita zelenice s plohi, ali PVC folijo. Vkolikor se na zelenice oz. na zaščito odlaga zemeljski material, ga je potrebno po končani gradnji odstraniti in zelenico vzpostaviti v prvotno stanje.</t>
  </si>
  <si>
    <t>- odstranitev in ponovna postavitev v prvotno stanje - premičnih stvari ali objektov  investitorja ali tretjih oseb - brez stroškov za investitorja.</t>
  </si>
  <si>
    <t>- postavitev gradbiščne table skladno s trenutno veljavnimi predpisi. Podatke za eventualne dodatne zahteve za opremo table in dodatne napise in oznake si mora izvajalec pridobiti pri naročniku ali investitorju.</t>
  </si>
  <si>
    <t>- stroške električne energije, vode, TK priključkov, razsvetljave za nočno delo, stroške osvetljevanja in označevanja gradbišča in morebitne ostale stroške v času gradnje.</t>
  </si>
  <si>
    <t>- Vsa sprotna in zaključna čiščenja cevi so všteta v ceno.</t>
  </si>
  <si>
    <t>- Stroške rednega obveščanja javnosti o morebitnih motnjah ter posledic nastalih zaradi motenj v času gradnje. Predaja podatkov naročniku za objave v medijih, ki so dostopni samo naročniku.</t>
  </si>
  <si>
    <t>- kakršnakoli dodatna dela se lahko obračunajo le po predhodni potrditvi nadzora in vpisu v gradbeni dnevnik. Za obračun je potrebno izdelati analizo cene.</t>
  </si>
  <si>
    <t>Pred začetkom izgradnje je izvajalec dolžan zapisniško ugotoviti in dokumentirati obstoječe stanje vseh sosednjih objektov (predvsem zaščitenih), drugih površin in dostopnih poti. Po končanih delih je dolžan povrniti uporabljeno lokacijo v prvotno stanje in odpraviti vse poškodbe nastale zaradi gradnje na drugih objektih, napravah, površinah ter na dostopnih poteh (cestišču). Dokumentiranje stanja pomeni fotografiranje stanja ali snemanje stanja s kamero pred pričetkom del, in sicer območje bodočega gradbišča in njegove okolice (objekti ter površine, ki jih bo uporabljal v času gradnje). V primeru pomanjkanja foto-dokazov o stanju pred gradnjo stroške uveljavljanja odškodnin nosi izvajalec. V tej točki zahtevano dokumentacijo mora izvajalec hraniti najmanj do konca garancijskega obdobja, ter dokumentacijo ob njenem nastanku dostaviti naročniku. V ceni zajeti eventualna mnejnje izvedenca, vkolikor izvajalec smatra, da je potrebno.</t>
  </si>
  <si>
    <t>Mejnike, ki jih izvajalec odstrani za potrebe gradnje, jih je po končani gradnji potrebno vzpostaviti po pravilih geodetske stroke.</t>
  </si>
  <si>
    <t>Promet in transporti, deponije</t>
  </si>
  <si>
    <t>Zagotavljanje 24-urne prevoznosti ceste ter 24-urni dostop predvsem pravnim osebam ter tudi stanovalcem. Izjeme so dovoljene le s predhodnim dogovorom in pisnim potrdilom posameznega pravnega subjekta.</t>
  </si>
  <si>
    <t xml:space="preserve">Pridobitev dovoljenj za cestno zaporo z ureditvijo prometnega režima v času gradnje, z obvestili,  obveščanje prebivalcev in pravnih oseb v obliki pisnih obvestil, zavarovanje gradbene jame in gradbišča ter postavitev prometne signalizacije. Po končanih delih je prometno signalizacijo odstraniti in prometni režim vzpostaviti v prvotno stanje.  V ceno všteta delna ali popolna zapora prometa, predhodno obveščanje in usmerjanje stanovalcev, vključno s stroški najema, postavitve in odstranitve ter stroški za pridobitev soglasij. V času eventualne popolne zapore je potrebno zagotoviti parkirna mesta za stanovalce. </t>
  </si>
  <si>
    <t>Predvideti prometno ureditev v času gradnje - z ureditvijo prometnega režima v času gradnje, z obvestili, zavarovanje gradbene jame in gradbišča ter postavitev prometne signalizacije. Po končanih delih je prometno signalizacijo odstraniti in prometni režim vzpostaviti v prvotno stanje.</t>
  </si>
  <si>
    <t>Vse stroške pridobitve potrebnih soglasij in dovoljenj v zvezi s prevozi, organizacijo in opremo gradbišča (eventualno tudi za prečkanja inštalacij - vezana na prevoze in organizacijo gradbišča), zagotavljanju vseh potrebnih zavarovanj in označb gradbišča s predpisano signalizacijo ( ograja, vrvice, označbe, svetlobna telesa,…) - postavitev in odstranitev po končanih delih, kot tudi stroške pri pripravi gradbišča z odstranitvijo morebitnih ovir na trasi, zagotovitev delovnih platojev na in/ali izven gradbišča ter s tem povezanih stroškov.</t>
  </si>
  <si>
    <t>Stroške priprave in izvedbe začasnih dostopov do in na gradbišču (izdelava vseh potrebnih začasnih prehodov, dovozov, dostopov) in stroški vsakodnevnega zagotavljanja dostopa oz. dovoza stanovalcem do objektov. V kolikor to ne bo mogoče, je potrebno stanovalcem in poslovnim subjektom pravočasno posredovati obvestilo - vsaj en teden pred začetkom del. Enako velja za stroške izvedbe začasnega obhoda (prehoda) mimo ograjenega gradbišča za pešce in sprehajalce (ves čas gradnje). Navesti je treba tudi predviden čas, ko dostop do objektov ne bo možen. V ceni je zajeta tudi prestavitev prehodov na nove lokacije.</t>
  </si>
  <si>
    <t>Postavitev fiksnih začasnih prehodov za pešce preko jarkov do posameznih objektov ob gradbišču z varovalno ograjo, sprotnim čiščenjem in vzdrževanjem prehodov tekom gradnje in stalnim vzdrževanjem dostopov nanje. V ceni je zajeta tudi prestavitev prehodov na nove lokacije. Izvajalec mora vsakodnevno zagotavljati dostop do objektov.</t>
  </si>
  <si>
    <t>Postavitev linijskih pomičnih zaščitnih ograj pri gradnji z vso potrebno opremo za zavarovanje gradbene jame in postavitvijo signalizacije in svetlobnih teles za nočno osvetlitev ovire. Zavarovanje je fiksno in stabilno za ves čas trajanja gradnje odseka. V ceni je zajeta tudi večkratna prestavitev ograje skladno z napredovanjem del.</t>
  </si>
  <si>
    <t>Sprotno čiščenje vozil in čiščenje gradbišča po končanih delih (vključno z zaključnim čiščenjem) in odvoz odvečnega materiala, ter vzpostavitev terena v prvotno stanje.</t>
  </si>
  <si>
    <t>Vse stroške zunanjega in notranjega transporta, raztovarjanja, skladiščenja materiala na gradbišču, takse, zavarovanja, manipulativne stroške ter vsa pomožna dela.</t>
  </si>
  <si>
    <t>Sanacija oz. povrnitev v prvotno stanje vseh dostopnih poti, ki jih bo izvajalec uporabljal za vso gradbiščno logistiko.</t>
  </si>
  <si>
    <t>Vse stroške stalnih in začasnih deponij všteti v ceno (takse, odškodnine, cena razplaniranja…)</t>
  </si>
  <si>
    <t>Materiali za vgradnjo</t>
  </si>
  <si>
    <t>Za gradnjo je dovoljeno uporabljati samo proizvode, ki imajo pridobljene ustrezne listine o skladnosti in so skladni s slovenskimi tehničnimi predpisi in slovenskimi standardi. Vsi vgrajeni gradbeni materiali in ostali polizdelki, ki se vgrajujejo v objekt morajo vsebovati vtisnjene ali na drug način razvidne podatke iz katerih je mogoče razbrati in slediti poreklo materiala (serijska številka, tip, št. šarže itd.), najmanj pa izjave o lastnostih, pri čemer morajo biti dokumenti obvezno prevedeni v slovenščino in nostrificirani od pooblaščene institucije v RS</t>
  </si>
  <si>
    <t xml:space="preserve">Skladno s prejšnjo točko je potrebno zbrati vso, po predpisih zahtevano, dokumentacijo o kvaliteti materialov in tehnološkemu postopku gradnje, jo pripraviti in predložiti na primopredaji. V ceno všteti stroške sprotnega dokumentiranja in posredovanja nadzorniku in projektantu vseh dokazil o zanesljivosti objektov, atestov, certifikatov,.... ter sprememb za izdelavo projekta izvedenih del, tako da bo PID projektna dokumentacija izdelana pred internim tehničnim pregledom objekta. </t>
  </si>
  <si>
    <t>Vezano na prejšnji dve točki - Stroški vseh meritev (kot npr. vgrajenih naprav ter regulacija in nastavitve vključno s poročilom in merilnimi listi ter protokolom nastavljenih vrednosti, meritve posameznih slojev nasipov,...) prevozov, drobnega materiala, transportnih stroškov, pridobivanja certifikatov, izdelovanja poročil in pregledov za izdelavo dokazil o zanesljivosti objektov (vodotesnost, zbitost, ustreznost vgrajene opreme,...) in podobno oz. stroški za vso dokumentacijo, ki je potrebna za uspešno opravljen interni tehnični pregled oz. primopredajo.</t>
  </si>
  <si>
    <t>Za vse vgrajene materiale velja, da jih izvajalec lahko predlaga, vendar je pred vgradnjo potrebna potrditev investitorja, nadzora in projektanta. Že pred vgradnjo je obvezno priložiti dokazila o ustreznosti.</t>
  </si>
  <si>
    <t>V ceni je zajeto tudi: droben potrošen material, preizkus tesnosti, spiranje in dezinfekcija, tlačni preizkusi vodovoda in vse potrebne meritve za uspešno opravljen teh. pregled, pridobitev pozitivnih izvedeniških mnenj.</t>
  </si>
  <si>
    <t>Za vsako spremembo je potrebno pridobiti soglasje projektanta in jo zajeti v projekt izvršenih del.</t>
  </si>
  <si>
    <t xml:space="preserve">Gradbeni odpadki </t>
  </si>
  <si>
    <t>Za vse gradbene odpadke je potrebno voditi evidenčne liste, odpadke pa oddati v pooblaščeno zbiralnico; kot dokaz je h gradbeni knjigi potrebno priložiti račun iz zbiralnice. Stroške odvoza, deponiranje in stroške deponije je potrebno všteti v ceno.</t>
  </si>
  <si>
    <t>Stroške deponije odvečnega gradbenega materiala na pooblaščene deponije ali na lokacije za predelavo gradbenih materialov. Dokazila o primernem deponiranju (lokacija in količina materiala) je potrebno redno dostavljati naročniku oziroma nadzornemu organu naročnika.</t>
  </si>
  <si>
    <t xml:space="preserve"> Vse deponije izbere izvajalec, vsi gradbeni odpadki in odvečni materiali postanejo last ponudnika.</t>
  </si>
  <si>
    <t>Ostala in dodatna dela</t>
  </si>
  <si>
    <t xml:space="preserve">Kot dodatna dela (po vpisu in potrditvi v gradbeno knjigo) se obračuna prilagoditev obstoječih komunalnih in inštalacijskih vodov na novopredvideno stanje (rušenje, prestavitev, nadvišanje, obdelave, zamenjave pokrovov, AB venci, zaščita v času gradnje...), nalaganje in odvoz ruševin na stalno deponijo z vključenimi vsemi stroški deponiranja. </t>
  </si>
  <si>
    <t>Upoštevanje celotnega projekta: Izvajalec si mora v fazi razpisa - (pred oddajo ponudbe) ogledati celoten projekt in v ponudbi upoštevati tudi dela, ki jih projekt predpisuje, vendar v popisu niso posebej navedena oz. jih zaradi obsežnosti popisa ni smiselno navajati. Tovrstna dela bo seveda potrebno izvesti, vendar ne bodo priznana kot dodatna dela, ampak je njihovo vrednost potrebno upoštevati v osnovni ponudbi.</t>
  </si>
  <si>
    <t>Vkolikor ni samostojne postavke, v ceno všteta vzpostavitev obstoječega stanja, sanacija poškodb na elementih obstoječih objektov nastalih zaradi izgradnje zaradi del po tem projektu (popravki raznih AB in kamnitih zidov, odstranitev in ponovna vzpostavitev ali sanacija ograj, popravki na fasadah objektov, ureditev linijskih požiralnikov, hortikulturna ureditev...), nalaganje in odvoz ruševin na stalno deponijo z vključenimi vsemi stroški deponiranja.</t>
  </si>
  <si>
    <t>Zunanji izvajalci</t>
  </si>
  <si>
    <t>Izvajalec gradnje mora izvajalcu gospodarske javne službe pravočasno sporočiti datume izvajanja preizkusov vodotesnosti vodovodov, da bo upravljavec lahko zagotovil prisotnost nadzora. Za strošek izvajalca javne službe je potrebno pridobiti ponudbo, stroške pa   všteti v ceno.</t>
  </si>
  <si>
    <t xml:space="preserve">Projektantski nadzor in usklajevanje projekta z dejansko ugotovljenim stanjem na terenu. Izvajalec si mora od projektanta pridobiti ponudbo, stroške pa všteti v ceno. </t>
  </si>
  <si>
    <t>Končna dokumentacija</t>
  </si>
  <si>
    <t>Geodetski posnetek pri odprti trasi (pred zasutjem), predložitev posnetka k dokazilu o zanesljivosti.</t>
  </si>
  <si>
    <t>Izdelava PID projekta v papirni (4 izvodih tiskane obliki) in elektronski obliki skladno s pravilnikom in navodili upravljavca komunalne infrastrukture vključno z vodilno mapo in dokazilom o zanesljivosti, dokumentacija za interni tehnični pregled, izvajalski del dokumentacije.</t>
  </si>
  <si>
    <t>V ceni je zajeta tudi vsa potrebna dokumentacija, ki je potrebna za interni tehnični pregled in za pridobitev uporabnega dovoljenja in vris v kataster GJI (PVE) – Projekt za vpis v uradne evidence.</t>
  </si>
  <si>
    <t>dan</t>
  </si>
  <si>
    <t>Ureditev planuma temeljnih tal  – 3-5. kategorije</t>
  </si>
  <si>
    <t>Izdelava vzdolžne in prečne drenaže, globoke do 1,0 m, na planumu izkopa, z gibljivimi plastičnimi cevmi premera 10 cm, položenih na betonsko posteljico</t>
  </si>
  <si>
    <t xml:space="preserve">Široki izkop zemljine 3-4. kategorije – strojno z nakladanjem </t>
  </si>
  <si>
    <t xml:space="preserve">Široki izkop trde kamenine – 5. kategorije – strojno z nakladanjem </t>
  </si>
  <si>
    <t xml:space="preserve">Prevoz materiala na razdaljo nad 7000 do 10000 m </t>
  </si>
  <si>
    <t>Odlaganje odpadne zmesi zemljine in kamnine. Upoštevati je potrebno stroške odlaganja odvečnega materiala na urejenih deponijah z upoštevanjem plačila deponijske takse</t>
  </si>
  <si>
    <t xml:space="preserve">Zidanje z lomljencem iz silikatnih kamenin v cementni malti, na eno lice, prerez nad 0,50 m3/m2 ( izdelava kamnite zložbe s kamnitimi bloki velikosti do 0,50 m, razmerje cementi beton:kamen 30:70 %). V postavki je upoštevano zidanje navedene količine zložbe in 70% količine kamnitega materiala z dobavo </t>
  </si>
  <si>
    <t xml:space="preserve">Odlaganje odpadne zmesi zemljine in kamnine. Upoštevati je potrebno stroške odlaganja odvečnega materiala na urejenih deponijah z upoštevanjem plačila deponijske takse. </t>
  </si>
  <si>
    <t>3.5.2</t>
  </si>
  <si>
    <t>ROBNIKI</t>
  </si>
  <si>
    <t>35 214</t>
  </si>
  <si>
    <t>Dobava in vgraditev predfabriciranega rezanega robnika iz naravnega kamna (granit) s prerezom 13/20 cm</t>
  </si>
  <si>
    <t>ROBNIKI, BANKINE - SKUPAJ</t>
  </si>
  <si>
    <t xml:space="preserve">Široki izkop zemljine 3. kategorije – strojno z nakladanjem </t>
  </si>
  <si>
    <t>Izkop vezljive zemljine/zrnate kamnine  3. kategorije za temelje, kanalske rove, prepuste, jaške in drenaže, širine do 1,0 m in globine 1,1 do 2,0 m – strojno, planiranje dna ročno, z nakladanjem</t>
  </si>
  <si>
    <t>21 365</t>
  </si>
  <si>
    <t xml:space="preserve">Široki izkop mehke kamnine 4. kategorije – z nakladanjem </t>
  </si>
  <si>
    <t>21 243</t>
  </si>
  <si>
    <t>Izkop mehek kamnine  4. kategorije za temelje, kanalske rove, prepuste, jaške in drenaže, širine 1,1 do 2,0 m in globine 1,1 do 2,0 m –  z nakladanjem</t>
  </si>
  <si>
    <t xml:space="preserve">Široki izkop trde kamnine – 5. kategorije – z nakladanjem </t>
  </si>
  <si>
    <t>21 253</t>
  </si>
  <si>
    <t>Izkop trde kamnine – 5. kategorije za temelje, kanalske rove, prepuste, jaške in drenaže, širine do 1,0 m in globine 1,1 do 2,0 m –  z nakladanjem</t>
  </si>
  <si>
    <t>21 326</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</si>
</sst>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SIT&quot;;\-#,##0\ &quot;SIT&quot;"/>
    <numFmt numFmtId="175" formatCode="#,##0\ &quot;SIT&quot;;[Red]\-#,##0\ &quot;SIT&quot;"/>
    <numFmt numFmtId="176" formatCode="#,##0.00\ &quot;SIT&quot;;\-#,##0.00\ &quot;SIT&quot;"/>
    <numFmt numFmtId="177" formatCode="#,##0.00\ &quot;SIT&quot;;[Red]\-#,##0.00\ &quot;SIT&quot;"/>
    <numFmt numFmtId="178" formatCode="_-* #,##0\ &quot;SIT&quot;_-;\-* #,##0\ &quot;SIT&quot;_-;_-* &quot;-&quot;\ &quot;SIT&quot;_-;_-@_-"/>
    <numFmt numFmtId="179" formatCode="_-* #,##0\ _S_I_T_-;\-* #,##0\ _S_I_T_-;_-* &quot;-&quot;\ _S_I_T_-;_-@_-"/>
    <numFmt numFmtId="180" formatCode="_-* #,##0.00\ &quot;SIT&quot;_-;\-* #,##0.00\ &quot;SIT&quot;_-;_-* &quot;-&quot;??\ &quot;SIT&quot;_-;_-@_-"/>
    <numFmt numFmtId="181" formatCode="_-* #,##0.00\ _S_I_T_-;\-* #,##0.00\ _S_I_T_-;_-* &quot;-&quot;??\ _S_I_T_-;_-@_-"/>
    <numFmt numFmtId="182" formatCode="&quot;Yes&quot;;&quot;Yes&quot;;&quot;No&quot;"/>
    <numFmt numFmtId="183" formatCode="&quot;True&quot;;&quot;True&quot;;&quot;False&quot;"/>
    <numFmt numFmtId="184" formatCode="&quot;On&quot;;&quot;On&quot;;&quot;Off&quot;"/>
    <numFmt numFmtId="185" formatCode="_(&quot;$&quot;* #,##0.00_);_(&quot;$&quot;* \(#,##0.00\);_(&quot;$&quot;* &quot;-&quot;??_);_(@_)"/>
    <numFmt numFmtId="186" formatCode="_(&quot;$&quot;* #,##0_);_(&quot;$&quot;* \(#,##0\);_(&quot;$&quot;* &quot;-&quot;_);_(@_)"/>
    <numFmt numFmtId="187" formatCode="&quot;SIT&quot;#,##0_);\(&quot;SIT&quot;#,##0\)"/>
    <numFmt numFmtId="188" formatCode="mmmm\ d\,\ yyyy"/>
    <numFmt numFmtId="189" formatCode="0.0"/>
    <numFmt numFmtId="190" formatCode="#,##0.00\ [$€-1]"/>
    <numFmt numFmtId="191" formatCode="0.000"/>
    <numFmt numFmtId="192" formatCode="#,##0.00\ &quot;SIT&quot;"/>
    <numFmt numFmtId="193" formatCode="#,##0.00\ "/>
    <numFmt numFmtId="194" formatCode="#,"/>
    <numFmt numFmtId="195" formatCode="#,##0.00_ ;\-#,##0.00\ "/>
    <numFmt numFmtId="196" formatCode="[$-424]dddd\,\ dd\.\ mmmm\ yyyy"/>
    <numFmt numFmtId="197" formatCode="#,##0.00\ &quot;€&quot;"/>
  </numFmts>
  <fonts count="70">
    <font>
      <sz val="10"/>
      <name val="Arial"/>
      <family val="0"/>
    </font>
    <font>
      <b/>
      <sz val="18"/>
      <name val="Arial"/>
      <family val="2"/>
    </font>
    <font>
      <b/>
      <sz val="12"/>
      <name val="Arial"/>
      <family val="2"/>
    </font>
    <font>
      <b/>
      <sz val="9"/>
      <name val="SLO Arial"/>
      <family val="2"/>
    </font>
    <font>
      <b/>
      <sz val="9"/>
      <name val="Arial CE"/>
      <family val="2"/>
    </font>
    <font>
      <b/>
      <sz val="8"/>
      <name val="SLO Arial"/>
      <family val="2"/>
    </font>
    <font>
      <sz val="9"/>
      <name val="Arial"/>
      <family val="2"/>
    </font>
    <font>
      <sz val="8"/>
      <name val="SLO Arial"/>
      <family val="2"/>
    </font>
    <font>
      <sz val="8"/>
      <name val="Arial CE"/>
      <family val="2"/>
    </font>
    <font>
      <b/>
      <sz val="10"/>
      <color indexed="57"/>
      <name val="Arial CE"/>
      <family val="2"/>
    </font>
    <font>
      <b/>
      <sz val="8"/>
      <name val="Arial CE"/>
      <family val="2"/>
    </font>
    <font>
      <i/>
      <sz val="9"/>
      <color indexed="57"/>
      <name val="Arial CE"/>
      <family val="2"/>
    </font>
    <font>
      <sz val="9"/>
      <name val="Arial CE"/>
      <family val="2"/>
    </font>
    <font>
      <sz val="8"/>
      <name val="Arial"/>
      <family val="2"/>
    </font>
    <font>
      <vertAlign val="superscript"/>
      <sz val="8"/>
      <name val="Arial"/>
      <family val="2"/>
    </font>
    <font>
      <i/>
      <sz val="8"/>
      <name val="Arial CE"/>
      <family val="2"/>
    </font>
    <font>
      <i/>
      <sz val="8"/>
      <name val="SLO Arial"/>
      <family val="0"/>
    </font>
    <font>
      <i/>
      <sz val="8"/>
      <color indexed="57"/>
      <name val="Arial CE"/>
      <family val="2"/>
    </font>
    <font>
      <b/>
      <sz val="8"/>
      <color indexed="57"/>
      <name val="Arial CE"/>
      <family val="2"/>
    </font>
    <font>
      <b/>
      <sz val="10"/>
      <color indexed="52"/>
      <name val="Arial CE"/>
      <family val="2"/>
    </font>
    <font>
      <sz val="10"/>
      <color indexed="52"/>
      <name val="Arial"/>
      <family val="2"/>
    </font>
    <font>
      <sz val="8"/>
      <color indexed="52"/>
      <name val="Arial"/>
      <family val="2"/>
    </font>
    <font>
      <vertAlign val="superscript"/>
      <sz val="10"/>
      <name val="Arial"/>
      <family val="2"/>
    </font>
    <font>
      <u val="single"/>
      <sz val="10"/>
      <color indexed="12"/>
      <name val="Arial"/>
      <family val="2"/>
    </font>
    <font>
      <u val="single"/>
      <sz val="10"/>
      <color indexed="36"/>
      <name val="Arial"/>
      <family val="2"/>
    </font>
    <font>
      <sz val="8"/>
      <name val="Symbol"/>
      <family val="1"/>
    </font>
    <font>
      <sz val="10"/>
      <name val="Arial CE"/>
      <family val="0"/>
    </font>
    <font>
      <sz val="8"/>
      <name val="Calibri"/>
      <family val="2"/>
    </font>
    <font>
      <b/>
      <sz val="8"/>
      <name val="Arial"/>
      <family val="2"/>
    </font>
    <font>
      <i/>
      <sz val="9"/>
      <name val="Arial CE"/>
      <family val="2"/>
    </font>
    <font>
      <b/>
      <sz val="10"/>
      <name val="Arial"/>
      <family val="2"/>
    </font>
    <font>
      <b/>
      <sz val="9"/>
      <name val="Arial"/>
      <family val="2"/>
    </font>
    <font>
      <b/>
      <sz val="13"/>
      <name val="Arial"/>
      <family val="2"/>
    </font>
    <font>
      <sz val="12"/>
      <name val="Arial"/>
      <family val="2"/>
    </font>
    <font>
      <sz val="11"/>
      <name val="Arial"/>
      <family val="2"/>
    </font>
    <font>
      <b/>
      <sz val="11"/>
      <name val="Arial"/>
      <family val="2"/>
    </font>
    <font>
      <b/>
      <sz val="1"/>
      <color indexed="8"/>
      <name val="Courier"/>
      <family val="1"/>
    </font>
    <font>
      <i/>
      <sz val="10"/>
      <name val="SL Dutch"/>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62"/>
      <name val="Cambria"/>
      <family val="2"/>
    </font>
    <font>
      <b/>
      <sz val="11"/>
      <color indexed="62"/>
      <name val="Calibri"/>
      <family val="2"/>
    </font>
    <font>
      <sz val="11"/>
      <color indexed="19"/>
      <name val="Calibri"/>
      <family val="2"/>
    </font>
    <font>
      <sz val="11"/>
      <color indexed="10"/>
      <name val="Calibri"/>
      <family val="2"/>
    </font>
    <font>
      <i/>
      <sz val="11"/>
      <color indexed="23"/>
      <name val="Calibri"/>
      <family val="2"/>
    </font>
    <font>
      <sz val="10"/>
      <color indexed="8"/>
      <name val="Arial Narrow"/>
      <family val="2"/>
    </font>
    <font>
      <b/>
      <sz val="11"/>
      <color indexed="9"/>
      <name val="Calibri"/>
      <family val="2"/>
    </font>
    <font>
      <b/>
      <sz val="11"/>
      <color indexed="10"/>
      <name val="Calibri"/>
      <family val="2"/>
    </font>
    <font>
      <sz val="11"/>
      <color indexed="20"/>
      <name val="Calibri"/>
      <family val="2"/>
    </font>
    <font>
      <sz val="10"/>
      <color indexed="8"/>
      <name val="Arial"/>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0"/>
      <color theme="1"/>
      <name val="Arial Narrow"/>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000000"/>
      <name val="Calibri"/>
      <family val="2"/>
    </font>
    <font>
      <sz val="10"/>
      <color theme="1"/>
      <name val="Arial"/>
      <family val="2"/>
    </font>
    <font>
      <sz val="11"/>
      <color rgb="FF3F3F7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rgb="FFFFFF00"/>
        <bgColor indexed="64"/>
      </patternFill>
    </fill>
  </fills>
  <borders count="4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double"/>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double"/>
    </border>
    <border>
      <left style="thin"/>
      <right style="thin"/>
      <top>
        <color indexed="63"/>
      </top>
      <bottom style="thin"/>
    </border>
    <border>
      <left>
        <color indexed="63"/>
      </left>
      <right>
        <color indexed="63"/>
      </right>
      <top>
        <color indexed="63"/>
      </top>
      <bottom style="thin"/>
    </border>
    <border>
      <left style="thin"/>
      <right style="thin"/>
      <top>
        <color indexed="63"/>
      </top>
      <bottom style="medium"/>
    </border>
    <border>
      <left style="thin"/>
      <right>
        <color indexed="63"/>
      </right>
      <top>
        <color indexed="63"/>
      </top>
      <bottom>
        <color indexed="63"/>
      </bottom>
    </border>
    <border>
      <left>
        <color indexed="63"/>
      </left>
      <right>
        <color indexed="63"/>
      </right>
      <top style="medium"/>
      <bottom style="medium"/>
    </border>
    <border>
      <left>
        <color indexed="63"/>
      </left>
      <right style="thin"/>
      <top>
        <color indexed="63"/>
      </top>
      <bottom style="thin"/>
    </border>
    <border>
      <left style="thin"/>
      <right>
        <color indexed="63"/>
      </right>
      <top>
        <color indexed="63"/>
      </top>
      <bottom style="thin"/>
    </border>
    <border>
      <left style="thin"/>
      <right>
        <color indexed="63"/>
      </right>
      <top style="medium"/>
      <bottom style="thin"/>
    </border>
    <border>
      <left style="medium"/>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medium"/>
      <bottom>
        <color indexed="63"/>
      </bottom>
    </border>
    <border>
      <left>
        <color indexed="63"/>
      </left>
      <right style="thin"/>
      <top>
        <color indexed="63"/>
      </top>
      <bottom style="double"/>
    </border>
    <border>
      <left style="thin"/>
      <right style="thin"/>
      <top style="double"/>
      <bottom style="thin"/>
    </border>
    <border>
      <left>
        <color indexed="63"/>
      </left>
      <right style="medium"/>
      <top style="medium"/>
      <bottom style="medium"/>
    </border>
    <border>
      <left>
        <color indexed="63"/>
      </left>
      <right>
        <color indexed="63"/>
      </right>
      <top>
        <color indexed="63"/>
      </top>
      <bottom style="double"/>
    </border>
    <border>
      <left style="thin"/>
      <right>
        <color indexed="63"/>
      </right>
      <top>
        <color indexed="63"/>
      </top>
      <bottom style="double"/>
    </border>
    <border>
      <left>
        <color indexed="63"/>
      </left>
      <right style="thin"/>
      <top style="double"/>
      <bottom style="thin"/>
    </border>
    <border>
      <left style="thin"/>
      <right style="thin"/>
      <top style="thin"/>
      <bottom style="medium"/>
    </border>
    <border>
      <left>
        <color indexed="63"/>
      </left>
      <right style="thin"/>
      <top style="thin"/>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color indexed="63"/>
      </bottom>
    </border>
    <border>
      <left style="medium"/>
      <right style="thin"/>
      <top style="thin"/>
      <bottom style="thin"/>
    </border>
    <border>
      <left style="thin"/>
      <right style="thin"/>
      <top style="thin"/>
      <bottom style="thin"/>
    </border>
    <border>
      <left style="medium"/>
      <right style="thin"/>
      <top>
        <color indexed="63"/>
      </top>
      <bottom style="medium"/>
    </border>
    <border>
      <left style="thin"/>
      <right style="medium"/>
      <top>
        <color indexed="63"/>
      </top>
      <bottom style="medium"/>
    </border>
    <border>
      <left style="thin"/>
      <right>
        <color indexed="63"/>
      </right>
      <top style="double"/>
      <bottom style="thin"/>
    </border>
    <border>
      <left>
        <color indexed="63"/>
      </left>
      <right>
        <color indexed="63"/>
      </right>
      <top style="double"/>
      <bottom style="thin"/>
    </border>
    <border>
      <left style="medium"/>
      <right style="thin"/>
      <top style="medium"/>
      <bottom>
        <color indexed="63"/>
      </bottom>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164" fontId="0" fillId="0" borderId="0" applyFont="0" applyFill="0" applyBorder="0" applyAlignment="0" applyProtection="0"/>
    <xf numFmtId="181" fontId="26" fillId="0" borderId="0" applyFont="0" applyFill="0" applyBorder="0" applyAlignment="0" applyProtection="0"/>
    <xf numFmtId="37" fontId="0" fillId="0" borderId="0" applyFill="0" applyBorder="0" applyAlignment="0" applyProtection="0"/>
    <xf numFmtId="37" fontId="0" fillId="0" borderId="0" applyFill="0" applyBorder="0" applyAlignment="0" applyProtection="0"/>
    <xf numFmtId="37" fontId="0" fillId="0" borderId="0" applyFill="0" applyBorder="0" applyAlignment="0" applyProtection="0"/>
    <xf numFmtId="180" fontId="26" fillId="0" borderId="0" applyFont="0" applyBorder="0" applyProtection="0">
      <alignment vertical="top" wrapText="1"/>
    </xf>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188" fontId="0" fillId="0" borderId="0" applyFill="0" applyBorder="0" applyAlignment="0" applyProtection="0"/>
    <xf numFmtId="0" fontId="55" fillId="20" borderId="0" applyNumberFormat="0" applyBorder="0" applyAlignment="0" applyProtection="0"/>
    <xf numFmtId="0" fontId="0" fillId="0" borderId="0">
      <alignment/>
      <protection/>
    </xf>
    <xf numFmtId="2" fontId="0" fillId="0" borderId="0" applyFill="0" applyBorder="0" applyAlignment="0" applyProtection="0"/>
    <xf numFmtId="2" fontId="0" fillId="0" borderId="0" applyFill="0" applyBorder="0" applyAlignment="0" applyProtection="0"/>
    <xf numFmtId="2" fontId="0" fillId="0" borderId="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94" fontId="36" fillId="0" borderId="0">
      <alignment/>
      <protection locked="0"/>
    </xf>
    <xf numFmtId="194" fontId="36" fillId="0" borderId="0">
      <alignment/>
      <protection locked="0"/>
    </xf>
    <xf numFmtId="0" fontId="23" fillId="0" borderId="0" applyNumberFormat="0" applyFill="0" applyBorder="0" applyAlignment="0" applyProtection="0"/>
    <xf numFmtId="0" fontId="56" fillId="21" borderId="1" applyNumberFormat="0" applyAlignment="0" applyProtection="0"/>
    <xf numFmtId="0" fontId="57"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8" fillId="0" borderId="2" applyNumberFormat="0" applyFill="0" applyAlignment="0" applyProtection="0"/>
    <xf numFmtId="0" fontId="58" fillId="0" borderId="0" applyNumberFormat="0" applyFill="0" applyBorder="0" applyAlignment="0" applyProtection="0"/>
    <xf numFmtId="0" fontId="0" fillId="0" borderId="0">
      <alignment/>
      <protection/>
    </xf>
    <xf numFmtId="0" fontId="53" fillId="0" borderId="0">
      <alignment/>
      <protection/>
    </xf>
    <xf numFmtId="0" fontId="0" fillId="0" borderId="0">
      <alignment/>
      <protection/>
    </xf>
    <xf numFmtId="1" fontId="37" fillId="0" borderId="0">
      <alignment/>
      <protection/>
    </xf>
    <xf numFmtId="0" fontId="0" fillId="0" borderId="0">
      <alignment/>
      <protection/>
    </xf>
    <xf numFmtId="0" fontId="59" fillId="22" borderId="0" applyNumberFormat="0" applyBorder="0" applyAlignment="0" applyProtection="0"/>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pplyNumberFormat="0" applyFill="0" applyBorder="0" applyAlignment="0" applyProtection="0"/>
    <xf numFmtId="9" fontId="0" fillId="0" borderId="0" applyFont="0" applyFill="0" applyBorder="0" applyAlignment="0" applyProtection="0"/>
    <xf numFmtId="0" fontId="0" fillId="23" borderId="3" applyNumberFormat="0" applyFont="0" applyAlignment="0" applyProtection="0"/>
    <xf numFmtId="0" fontId="60" fillId="0" borderId="0" applyNumberFormat="0" applyFill="0" applyBorder="0" applyAlignment="0" applyProtection="0"/>
    <xf numFmtId="0" fontId="61" fillId="0" borderId="0" applyNumberFormat="0" applyFill="0" applyBorder="0" applyAlignment="0" applyProtection="0"/>
    <xf numFmtId="4" fontId="62" fillId="0" borderId="0">
      <alignment wrapText="1"/>
      <protection/>
    </xf>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63" fillId="0" borderId="4" applyNumberFormat="0" applyFill="0" applyAlignment="0" applyProtection="0"/>
    <xf numFmtId="0" fontId="64" fillId="30" borderId="5" applyNumberFormat="0" applyAlignment="0" applyProtection="0"/>
    <xf numFmtId="0" fontId="65" fillId="21" borderId="6" applyNumberFormat="0" applyAlignment="0" applyProtection="0"/>
    <xf numFmtId="0" fontId="66" fillId="31" borderId="0" applyNumberFormat="0" applyBorder="0" applyAlignment="0" applyProtection="0"/>
    <xf numFmtId="0" fontId="67" fillId="0" borderId="0">
      <alignment/>
      <protection/>
    </xf>
    <xf numFmtId="0" fontId="0" fillId="0" borderId="7" applyNumberFormat="0" applyFill="0" applyAlignment="0" applyProtection="0"/>
    <xf numFmtId="180" fontId="0" fillId="0" borderId="0" applyFont="0" applyFill="0" applyBorder="0" applyAlignment="0" applyProtection="0"/>
    <xf numFmtId="178" fontId="0" fillId="0" borderId="0" applyFon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1" fontId="26" fillId="0" borderId="0" applyFont="0" applyFill="0" applyBorder="0" applyAlignment="0" applyProtection="0"/>
    <xf numFmtId="195" fontId="68" fillId="0" borderId="0" applyFont="0" applyFill="0" applyBorder="0" applyAlignment="0" applyProtection="0"/>
    <xf numFmtId="0" fontId="69" fillId="32" borderId="6" applyNumberFormat="0" applyAlignment="0" applyProtection="0"/>
    <xf numFmtId="0" fontId="0" fillId="0" borderId="7" applyNumberFormat="0" applyFill="0" applyAlignment="0" applyProtection="0"/>
  </cellStyleXfs>
  <cellXfs count="540">
    <xf numFmtId="0" fontId="0" fillId="0" borderId="0" xfId="0" applyAlignment="1">
      <alignment/>
    </xf>
    <xf numFmtId="0" fontId="0" fillId="0" borderId="0" xfId="72">
      <alignment/>
      <protection/>
    </xf>
    <xf numFmtId="49" fontId="7" fillId="0" borderId="8" xfId="72" applyNumberFormat="1" applyFont="1" applyBorder="1" applyAlignment="1">
      <alignment horizontal="center" vertical="center"/>
      <protection/>
    </xf>
    <xf numFmtId="0" fontId="8" fillId="0" borderId="8" xfId="72" applyFont="1" applyBorder="1" applyAlignment="1">
      <alignment horizontal="left" vertical="center" wrapText="1"/>
      <protection/>
    </xf>
    <xf numFmtId="0" fontId="5" fillId="0" borderId="8" xfId="72" applyFont="1" applyBorder="1" applyAlignment="1">
      <alignment vertical="center" wrapText="1"/>
      <protection/>
    </xf>
    <xf numFmtId="0" fontId="5" fillId="0" borderId="8" xfId="72" applyFont="1" applyBorder="1" applyAlignment="1">
      <alignment vertical="center"/>
      <protection/>
    </xf>
    <xf numFmtId="49" fontId="11" fillId="0" borderId="8" xfId="72" applyNumberFormat="1" applyFont="1" applyBorder="1" applyAlignment="1">
      <alignment horizontal="center" vertical="center"/>
      <protection/>
    </xf>
    <xf numFmtId="49" fontId="12" fillId="0" borderId="8" xfId="72" applyNumberFormat="1" applyFont="1" applyBorder="1" applyAlignment="1">
      <alignment horizontal="center" vertical="center"/>
      <protection/>
    </xf>
    <xf numFmtId="0" fontId="13" fillId="0" borderId="0" xfId="0" applyFont="1" applyAlignment="1">
      <alignment horizontal="justify" vertical="top" wrapText="1"/>
    </xf>
    <xf numFmtId="0" fontId="5" fillId="0" borderId="0" xfId="72" applyFont="1" applyBorder="1" applyAlignment="1">
      <alignment horizontal="left" vertical="center" wrapText="1"/>
      <protection/>
    </xf>
    <xf numFmtId="0" fontId="7" fillId="0" borderId="0" xfId="72" applyFont="1" applyBorder="1">
      <alignment/>
      <protection/>
    </xf>
    <xf numFmtId="0" fontId="11" fillId="0" borderId="8" xfId="72" applyFont="1" applyBorder="1" applyAlignment="1">
      <alignment horizontal="center" vertical="center" wrapText="1"/>
      <protection/>
    </xf>
    <xf numFmtId="4" fontId="15" fillId="0" borderId="8" xfId="72" applyNumberFormat="1" applyFont="1" applyBorder="1" applyAlignment="1">
      <alignment vertical="center"/>
      <protection/>
    </xf>
    <xf numFmtId="0" fontId="16" fillId="0" borderId="0" xfId="72" applyFont="1" applyBorder="1" applyAlignment="1">
      <alignment vertical="center"/>
      <protection/>
    </xf>
    <xf numFmtId="49" fontId="11" fillId="0" borderId="8" xfId="72" applyNumberFormat="1" applyFont="1" applyBorder="1" applyAlignment="1">
      <alignment horizontal="center" vertical="center" wrapText="1"/>
      <protection/>
    </xf>
    <xf numFmtId="49" fontId="11" fillId="0" borderId="8" xfId="72" applyNumberFormat="1" applyFont="1" applyBorder="1" applyAlignment="1">
      <alignment horizontal="center" vertical="top" wrapText="1"/>
      <protection/>
    </xf>
    <xf numFmtId="0" fontId="0" fillId="0" borderId="0" xfId="72" applyAlignment="1">
      <alignment vertical="center"/>
      <protection/>
    </xf>
    <xf numFmtId="0" fontId="0" fillId="0" borderId="0" xfId="0" applyAlignment="1">
      <alignment vertical="center"/>
    </xf>
    <xf numFmtId="0" fontId="4" fillId="0" borderId="9" xfId="72" applyFont="1" applyBorder="1" applyAlignment="1">
      <alignment horizontal="left" vertical="center" wrapText="1"/>
      <protection/>
    </xf>
    <xf numFmtId="49" fontId="9" fillId="33" borderId="8" xfId="72" applyNumberFormat="1" applyFont="1" applyFill="1" applyBorder="1" applyAlignment="1">
      <alignment horizontal="center" vertical="center"/>
      <protection/>
    </xf>
    <xf numFmtId="0" fontId="13" fillId="0" borderId="8" xfId="0" applyFont="1" applyBorder="1" applyAlignment="1">
      <alignment horizontal="center" vertical="top" wrapText="1"/>
    </xf>
    <xf numFmtId="0" fontId="13" fillId="0" borderId="10" xfId="0" applyFont="1" applyBorder="1" applyAlignment="1">
      <alignment/>
    </xf>
    <xf numFmtId="0" fontId="11" fillId="0" borderId="11" xfId="72" applyFont="1" applyBorder="1" applyAlignment="1">
      <alignment horizontal="center" vertical="center" wrapText="1"/>
      <protection/>
    </xf>
    <xf numFmtId="49" fontId="8" fillId="0" borderId="8" xfId="72" applyNumberFormat="1" applyFont="1" applyBorder="1" applyAlignment="1">
      <alignment horizontal="center" vertical="center" wrapText="1"/>
      <protection/>
    </xf>
    <xf numFmtId="0" fontId="0" fillId="0" borderId="8" xfId="0" applyBorder="1" applyAlignment="1">
      <alignment/>
    </xf>
    <xf numFmtId="0" fontId="13" fillId="0" borderId="8" xfId="0" applyFont="1" applyBorder="1" applyAlignment="1">
      <alignment horizontal="justify" vertical="top" wrapText="1"/>
    </xf>
    <xf numFmtId="0" fontId="13" fillId="0" borderId="10" xfId="0" applyFont="1" applyBorder="1" applyAlignment="1">
      <alignment horizontal="center" vertical="top" wrapText="1"/>
    </xf>
    <xf numFmtId="49" fontId="11" fillId="0" borderId="11" xfId="72" applyNumberFormat="1" applyFont="1" applyBorder="1" applyAlignment="1">
      <alignment horizontal="center" vertical="center" wrapText="1"/>
      <protection/>
    </xf>
    <xf numFmtId="0" fontId="0" fillId="0" borderId="10" xfId="0" applyBorder="1" applyAlignment="1">
      <alignment/>
    </xf>
    <xf numFmtId="49" fontId="11" fillId="0" borderId="11" xfId="72" applyNumberFormat="1" applyFont="1" applyBorder="1" applyAlignment="1">
      <alignment horizontal="center" vertical="top" wrapText="1"/>
      <protection/>
    </xf>
    <xf numFmtId="0" fontId="11" fillId="0" borderId="8" xfId="72" applyFont="1" applyBorder="1" applyAlignment="1">
      <alignment horizontal="left" vertical="center" wrapText="1"/>
      <protection/>
    </xf>
    <xf numFmtId="0" fontId="10" fillId="0" borderId="8" xfId="72" applyFont="1" applyBorder="1" applyAlignment="1">
      <alignment horizontal="left" vertical="center" wrapText="1"/>
      <protection/>
    </xf>
    <xf numFmtId="0" fontId="8" fillId="0" borderId="8" xfId="72" applyFont="1" applyBorder="1" applyAlignment="1">
      <alignment horizontal="center" vertical="center"/>
      <protection/>
    </xf>
    <xf numFmtId="0" fontId="10" fillId="0" borderId="8" xfId="72" applyFont="1" applyBorder="1" applyAlignment="1">
      <alignment horizontal="center" vertical="center"/>
      <protection/>
    </xf>
    <xf numFmtId="0" fontId="0" fillId="0" borderId="8" xfId="0" applyBorder="1" applyAlignment="1">
      <alignment vertical="center" wrapText="1"/>
    </xf>
    <xf numFmtId="4" fontId="10" fillId="0" borderId="8" xfId="72" applyNumberFormat="1" applyFont="1" applyBorder="1" applyAlignment="1">
      <alignment horizontal="left" vertical="center" wrapText="1"/>
      <protection/>
    </xf>
    <xf numFmtId="0" fontId="13" fillId="0" borderId="10" xfId="0" applyFont="1" applyBorder="1" applyAlignment="1">
      <alignment horizontal="justify" vertical="top" wrapText="1"/>
    </xf>
    <xf numFmtId="4" fontId="7" fillId="0" borderId="8" xfId="72" applyNumberFormat="1" applyFont="1" applyBorder="1" applyAlignment="1">
      <alignment vertical="center"/>
      <protection/>
    </xf>
    <xf numFmtId="0" fontId="8" fillId="0" borderId="11" xfId="72" applyFont="1" applyBorder="1" applyAlignment="1">
      <alignment horizontal="left" vertical="center" wrapText="1"/>
      <protection/>
    </xf>
    <xf numFmtId="4" fontId="8" fillId="0" borderId="8" xfId="72" applyNumberFormat="1" applyFont="1" applyBorder="1" applyAlignment="1">
      <alignment horizontal="left" vertical="center" wrapText="1"/>
      <protection/>
    </xf>
    <xf numFmtId="2" fontId="11" fillId="0" borderId="8" xfId="72" applyNumberFormat="1" applyFont="1" applyBorder="1" applyAlignment="1">
      <alignment horizontal="right" vertical="center" wrapText="1"/>
      <protection/>
    </xf>
    <xf numFmtId="0" fontId="0" fillId="0" borderId="12" xfId="0" applyBorder="1" applyAlignment="1">
      <alignment vertical="center" wrapText="1"/>
    </xf>
    <xf numFmtId="0" fontId="0" fillId="34" borderId="13" xfId="72" applyFill="1" applyBorder="1" applyAlignment="1">
      <alignment horizontal="center" vertical="center" wrapText="1"/>
      <protection/>
    </xf>
    <xf numFmtId="0" fontId="0" fillId="0" borderId="0" xfId="0" applyBorder="1" applyAlignment="1">
      <alignment vertical="center" wrapText="1"/>
    </xf>
    <xf numFmtId="0" fontId="10" fillId="0" borderId="14" xfId="72" applyFont="1" applyBorder="1" applyAlignment="1">
      <alignment horizontal="center" vertical="center"/>
      <protection/>
    </xf>
    <xf numFmtId="0" fontId="13" fillId="0" borderId="8" xfId="0" applyFont="1" applyBorder="1" applyAlignment="1">
      <alignment horizontal="justify" wrapText="1"/>
    </xf>
    <xf numFmtId="0" fontId="5" fillId="0" borderId="8" xfId="72" applyFont="1" applyBorder="1" applyAlignment="1">
      <alignment/>
      <protection/>
    </xf>
    <xf numFmtId="0" fontId="13" fillId="0" borderId="8" xfId="0" applyFont="1" applyBorder="1" applyAlignment="1">
      <alignment/>
    </xf>
    <xf numFmtId="0" fontId="17" fillId="0" borderId="9" xfId="72" applyFont="1" applyBorder="1" applyAlignment="1">
      <alignment horizontal="left" wrapText="1"/>
      <protection/>
    </xf>
    <xf numFmtId="0" fontId="0" fillId="33" borderId="15" xfId="0" applyFont="1" applyFill="1" applyBorder="1" applyAlignment="1">
      <alignment vertical="center" wrapText="1"/>
    </xf>
    <xf numFmtId="0" fontId="13" fillId="0" borderId="8" xfId="0" applyFont="1" applyFill="1" applyBorder="1" applyAlignment="1">
      <alignment horizontal="center" vertical="top" wrapText="1"/>
    </xf>
    <xf numFmtId="0" fontId="11" fillId="0" borderId="14" xfId="72" applyFont="1" applyBorder="1" applyAlignment="1">
      <alignment horizontal="left" vertical="center" wrapText="1"/>
      <protection/>
    </xf>
    <xf numFmtId="0" fontId="13" fillId="0" borderId="12" xfId="0" applyFont="1" applyBorder="1" applyAlignment="1">
      <alignment horizontal="left" vertical="center" wrapText="1"/>
    </xf>
    <xf numFmtId="0" fontId="17" fillId="0" borderId="9" xfId="72" applyFont="1" applyBorder="1" applyAlignment="1">
      <alignment horizontal="left" vertical="center" wrapText="1"/>
      <protection/>
    </xf>
    <xf numFmtId="0" fontId="13" fillId="0" borderId="8" xfId="0" applyFont="1" applyBorder="1" applyAlignment="1">
      <alignment/>
    </xf>
    <xf numFmtId="0" fontId="13" fillId="0" borderId="12" xfId="0" applyFont="1" applyBorder="1" applyAlignment="1">
      <alignment vertical="center" wrapText="1"/>
    </xf>
    <xf numFmtId="0" fontId="13" fillId="33" borderId="15" xfId="0" applyFont="1" applyFill="1" applyBorder="1" applyAlignment="1">
      <alignment vertical="center" wrapText="1"/>
    </xf>
    <xf numFmtId="0" fontId="13" fillId="0" borderId="9" xfId="0" applyFont="1" applyBorder="1" applyAlignment="1">
      <alignment vertical="center" wrapText="1"/>
    </xf>
    <xf numFmtId="0" fontId="13" fillId="0" borderId="8" xfId="0" applyFont="1" applyBorder="1" applyAlignment="1">
      <alignment vertical="center" wrapText="1"/>
    </xf>
    <xf numFmtId="0" fontId="13" fillId="0" borderId="8" xfId="0" applyFont="1" applyBorder="1" applyAlignment="1">
      <alignment wrapText="1"/>
    </xf>
    <xf numFmtId="0" fontId="13" fillId="0" borderId="10" xfId="0" applyFont="1" applyBorder="1" applyAlignment="1">
      <alignment/>
    </xf>
    <xf numFmtId="0" fontId="13" fillId="0" borderId="10" xfId="0" applyFont="1" applyBorder="1" applyAlignment="1">
      <alignment horizontal="justify" wrapText="1"/>
    </xf>
    <xf numFmtId="0" fontId="13" fillId="0" borderId="10" xfId="0" applyFont="1" applyBorder="1" applyAlignment="1">
      <alignment/>
    </xf>
    <xf numFmtId="0" fontId="13" fillId="0" borderId="12" xfId="0" applyFont="1" applyBorder="1" applyAlignment="1">
      <alignment wrapText="1"/>
    </xf>
    <xf numFmtId="0" fontId="8" fillId="0" borderId="11" xfId="72" applyFont="1" applyBorder="1" applyAlignment="1">
      <alignment horizontal="left" wrapText="1"/>
      <protection/>
    </xf>
    <xf numFmtId="0" fontId="13" fillId="0" borderId="9" xfId="0" applyFont="1" applyBorder="1" applyAlignment="1">
      <alignment wrapText="1"/>
    </xf>
    <xf numFmtId="4" fontId="15" fillId="0" borderId="8" xfId="72" applyNumberFormat="1" applyFont="1" applyBorder="1" applyAlignment="1">
      <alignment/>
      <protection/>
    </xf>
    <xf numFmtId="0" fontId="17" fillId="0" borderId="12" xfId="72" applyFont="1" applyBorder="1" applyAlignment="1">
      <alignment horizontal="left" wrapText="1"/>
      <protection/>
    </xf>
    <xf numFmtId="0" fontId="17" fillId="0" borderId="8" xfId="72" applyFont="1" applyBorder="1" applyAlignment="1">
      <alignment horizontal="left" wrapText="1"/>
      <protection/>
    </xf>
    <xf numFmtId="0" fontId="8" fillId="0" borderId="8" xfId="72" applyFont="1" applyBorder="1" applyAlignment="1">
      <alignment horizontal="left" wrapText="1"/>
      <protection/>
    </xf>
    <xf numFmtId="0" fontId="13" fillId="33" borderId="15" xfId="0" applyFont="1" applyFill="1" applyBorder="1" applyAlignment="1">
      <alignment wrapText="1"/>
    </xf>
    <xf numFmtId="0" fontId="5" fillId="0" borderId="8" xfId="72" applyFont="1" applyBorder="1" applyAlignment="1">
      <alignment wrapText="1"/>
      <protection/>
    </xf>
    <xf numFmtId="0" fontId="13" fillId="0" borderId="8" xfId="0" applyFont="1" applyFill="1" applyBorder="1" applyAlignment="1">
      <alignment/>
    </xf>
    <xf numFmtId="2" fontId="7" fillId="0" borderId="8" xfId="72" applyNumberFormat="1" applyFont="1" applyBorder="1" applyAlignment="1">
      <alignment vertical="center"/>
      <protection/>
    </xf>
    <xf numFmtId="2" fontId="5" fillId="0" borderId="8" xfId="72" applyNumberFormat="1" applyFont="1" applyBorder="1" applyAlignment="1">
      <alignment vertical="center" wrapText="1"/>
      <protection/>
    </xf>
    <xf numFmtId="2" fontId="5" fillId="0" borderId="8" xfId="72" applyNumberFormat="1" applyFont="1" applyBorder="1" applyAlignment="1">
      <alignment vertical="center"/>
      <protection/>
    </xf>
    <xf numFmtId="2" fontId="0" fillId="0" borderId="10" xfId="0" applyNumberFormat="1" applyBorder="1" applyAlignment="1">
      <alignment/>
    </xf>
    <xf numFmtId="2" fontId="8" fillId="0" borderId="8" xfId="72" applyNumberFormat="1" applyFont="1" applyBorder="1" applyAlignment="1">
      <alignment horizontal="right" vertical="center" wrapText="1"/>
      <protection/>
    </xf>
    <xf numFmtId="2" fontId="15" fillId="0" borderId="8" xfId="72" applyNumberFormat="1" applyFont="1" applyBorder="1" applyAlignment="1">
      <alignment vertical="center"/>
      <protection/>
    </xf>
    <xf numFmtId="2" fontId="0" fillId="0" borderId="8" xfId="0" applyNumberFormat="1" applyBorder="1" applyAlignment="1">
      <alignment/>
    </xf>
    <xf numFmtId="2" fontId="7" fillId="0" borderId="10" xfId="72" applyNumberFormat="1" applyFont="1" applyBorder="1" applyAlignment="1">
      <alignment/>
      <protection/>
    </xf>
    <xf numFmtId="0" fontId="5" fillId="0" borderId="0" xfId="0" applyFont="1" applyBorder="1" applyAlignment="1">
      <alignment horizontal="center"/>
    </xf>
    <xf numFmtId="0" fontId="7" fillId="0" borderId="0" xfId="0" applyFont="1" applyAlignment="1">
      <alignment/>
    </xf>
    <xf numFmtId="0" fontId="7" fillId="0" borderId="0" xfId="0" applyFont="1" applyBorder="1" applyAlignment="1">
      <alignment/>
    </xf>
    <xf numFmtId="0" fontId="8" fillId="0" borderId="12" xfId="68" applyFont="1" applyBorder="1">
      <alignment/>
      <protection/>
    </xf>
    <xf numFmtId="4" fontId="13" fillId="0" borderId="16" xfId="68" applyNumberFormat="1" applyFont="1" applyBorder="1">
      <alignment/>
      <protection/>
    </xf>
    <xf numFmtId="0" fontId="8" fillId="0" borderId="17" xfId="70" applyFont="1" applyBorder="1" applyAlignment="1">
      <alignment horizontal="left" vertical="center" wrapText="1"/>
      <protection/>
    </xf>
    <xf numFmtId="49" fontId="7" fillId="0" borderId="0" xfId="0" applyNumberFormat="1" applyFont="1" applyBorder="1" applyAlignment="1">
      <alignment horizontal="center"/>
    </xf>
    <xf numFmtId="0" fontId="8" fillId="0" borderId="0" xfId="0" applyFont="1" applyBorder="1" applyAlignment="1">
      <alignment horizontal="left" vertical="top" wrapText="1"/>
    </xf>
    <xf numFmtId="0" fontId="8" fillId="0" borderId="0" xfId="0" applyFont="1" applyBorder="1" applyAlignment="1">
      <alignment horizontal="center"/>
    </xf>
    <xf numFmtId="49" fontId="13" fillId="0" borderId="0" xfId="68" applyNumberFormat="1" applyFont="1" applyBorder="1">
      <alignment/>
      <protection/>
    </xf>
    <xf numFmtId="0" fontId="8" fillId="0" borderId="0" xfId="68" applyFont="1" applyBorder="1" applyAlignment="1">
      <alignment horizontal="left" vertical="top" wrapText="1"/>
      <protection/>
    </xf>
    <xf numFmtId="0" fontId="8" fillId="0" borderId="0" xfId="68" applyFont="1" applyBorder="1">
      <alignment/>
      <protection/>
    </xf>
    <xf numFmtId="0" fontId="13" fillId="0" borderId="0" xfId="68" applyFont="1" applyBorder="1">
      <alignment/>
      <protection/>
    </xf>
    <xf numFmtId="0" fontId="13" fillId="0" borderId="0" xfId="68" applyFont="1">
      <alignment/>
      <protection/>
    </xf>
    <xf numFmtId="49" fontId="13" fillId="0" borderId="0" xfId="68" applyNumberFormat="1" applyFont="1">
      <alignment/>
      <protection/>
    </xf>
    <xf numFmtId="0" fontId="8" fillId="0" borderId="0" xfId="68" applyFont="1" applyAlignment="1">
      <alignment horizontal="left" vertical="top" wrapText="1"/>
      <protection/>
    </xf>
    <xf numFmtId="0" fontId="8" fillId="0" borderId="0" xfId="68" applyFont="1">
      <alignment/>
      <protection/>
    </xf>
    <xf numFmtId="0" fontId="7" fillId="0" borderId="0" xfId="68" applyFont="1">
      <alignment/>
      <protection/>
    </xf>
    <xf numFmtId="0" fontId="8" fillId="0" borderId="14" xfId="68" applyFont="1" applyBorder="1" applyAlignment="1">
      <alignment horizontal="left" vertical="top" wrapText="1"/>
      <protection/>
    </xf>
    <xf numFmtId="49" fontId="7" fillId="0" borderId="8" xfId="68" applyNumberFormat="1" applyFont="1" applyBorder="1" applyAlignment="1">
      <alignment horizontal="center"/>
      <protection/>
    </xf>
    <xf numFmtId="0" fontId="8" fillId="0" borderId="0" xfId="68" applyFont="1" applyBorder="1" applyAlignment="1">
      <alignment horizontal="center"/>
      <protection/>
    </xf>
    <xf numFmtId="0" fontId="7" fillId="0" borderId="14" xfId="68" applyFont="1" applyBorder="1">
      <alignment/>
      <protection/>
    </xf>
    <xf numFmtId="0" fontId="7" fillId="0" borderId="8" xfId="68" applyFont="1" applyBorder="1">
      <alignment/>
      <protection/>
    </xf>
    <xf numFmtId="0" fontId="11" fillId="0" borderId="17" xfId="72" applyFont="1" applyBorder="1" applyAlignment="1">
      <alignment horizontal="left" vertical="center" wrapText="1"/>
      <protection/>
    </xf>
    <xf numFmtId="49" fontId="7" fillId="0" borderId="18" xfId="0" applyNumberFormat="1" applyFont="1" applyBorder="1" applyAlignment="1">
      <alignment horizontal="center"/>
    </xf>
    <xf numFmtId="49" fontId="5" fillId="33" borderId="19" xfId="0" applyNumberFormat="1" applyFont="1" applyFill="1" applyBorder="1" applyAlignment="1">
      <alignment horizontal="center" vertical="center"/>
    </xf>
    <xf numFmtId="39" fontId="10" fillId="33" borderId="20" xfId="0" applyNumberFormat="1" applyFont="1" applyFill="1" applyBorder="1" applyAlignment="1">
      <alignment horizontal="left" vertical="center" wrapText="1"/>
    </xf>
    <xf numFmtId="39" fontId="5" fillId="33" borderId="15" xfId="0" applyNumberFormat="1" applyFont="1" applyFill="1" applyBorder="1" applyAlignment="1">
      <alignment horizontal="center" vertical="center"/>
    </xf>
    <xf numFmtId="0" fontId="10" fillId="33" borderId="15" xfId="0" applyFont="1" applyFill="1" applyBorder="1" applyAlignment="1">
      <alignment horizontal="center" vertical="center"/>
    </xf>
    <xf numFmtId="0" fontId="5" fillId="33" borderId="21" xfId="0" applyFont="1" applyFill="1" applyBorder="1" applyAlignment="1">
      <alignment horizontal="center" vertical="center"/>
    </xf>
    <xf numFmtId="0" fontId="8" fillId="0" borderId="22" xfId="0" applyFont="1" applyBorder="1" applyAlignment="1">
      <alignment horizontal="left" vertical="top" wrapText="1"/>
    </xf>
    <xf numFmtId="0" fontId="8" fillId="0" borderId="22" xfId="0" applyFont="1" applyBorder="1" applyAlignment="1">
      <alignment horizontal="center"/>
    </xf>
    <xf numFmtId="0" fontId="7" fillId="0" borderId="22" xfId="0" applyFont="1" applyBorder="1" applyAlignment="1">
      <alignment/>
    </xf>
    <xf numFmtId="0" fontId="7" fillId="0" borderId="23" xfId="0" applyFont="1" applyBorder="1" applyAlignment="1">
      <alignment/>
    </xf>
    <xf numFmtId="4" fontId="11" fillId="0" borderId="11" xfId="72" applyNumberFormat="1" applyFont="1" applyBorder="1" applyAlignment="1">
      <alignment horizontal="right" vertical="center" wrapText="1"/>
      <protection/>
    </xf>
    <xf numFmtId="0" fontId="21" fillId="33" borderId="15" xfId="0" applyFont="1" applyFill="1" applyBorder="1" applyAlignment="1">
      <alignment vertical="center" wrapText="1"/>
    </xf>
    <xf numFmtId="49" fontId="19" fillId="33" borderId="19" xfId="72" applyNumberFormat="1" applyFont="1" applyFill="1" applyBorder="1" applyAlignment="1">
      <alignment horizontal="center" vertical="center"/>
      <protection/>
    </xf>
    <xf numFmtId="4" fontId="7" fillId="0" borderId="8" xfId="72" applyNumberFormat="1" applyFont="1" applyBorder="1" applyAlignment="1">
      <alignment/>
      <protection/>
    </xf>
    <xf numFmtId="39" fontId="3" fillId="34" borderId="24" xfId="72" applyNumberFormat="1" applyFont="1" applyFill="1" applyBorder="1" applyAlignment="1">
      <alignment horizontal="center" vertical="center" wrapText="1"/>
      <protection/>
    </xf>
    <xf numFmtId="49" fontId="9" fillId="33" borderId="19" xfId="72" applyNumberFormat="1" applyFont="1" applyFill="1" applyBorder="1" applyAlignment="1">
      <alignment horizontal="center" vertical="center"/>
      <protection/>
    </xf>
    <xf numFmtId="0" fontId="0" fillId="0" borderId="9" xfId="0" applyFont="1" applyBorder="1" applyAlignment="1">
      <alignment vertical="center" wrapText="1"/>
    </xf>
    <xf numFmtId="0" fontId="11" fillId="0" borderId="0" xfId="72" applyFont="1" applyBorder="1" applyAlignment="1">
      <alignment horizontal="left" vertical="center" wrapText="1"/>
      <protection/>
    </xf>
    <xf numFmtId="4" fontId="7" fillId="0" borderId="8" xfId="72" applyNumberFormat="1" applyFont="1" applyFill="1" applyBorder="1" applyAlignment="1">
      <alignment/>
      <protection/>
    </xf>
    <xf numFmtId="49" fontId="9" fillId="0" borderId="8" xfId="72" applyNumberFormat="1" applyFont="1" applyFill="1" applyBorder="1" applyAlignment="1">
      <alignment horizontal="center" vertical="center"/>
      <protection/>
    </xf>
    <xf numFmtId="0" fontId="9" fillId="0" borderId="8" xfId="72" applyFont="1" applyFill="1" applyBorder="1" applyAlignment="1">
      <alignment horizontal="left" vertical="center" wrapText="1"/>
      <protection/>
    </xf>
    <xf numFmtId="4" fontId="11" fillId="0" borderId="8" xfId="72" applyNumberFormat="1" applyFont="1" applyBorder="1" applyAlignment="1">
      <alignment horizontal="right" wrapText="1"/>
      <protection/>
    </xf>
    <xf numFmtId="0" fontId="0" fillId="0" borderId="25" xfId="0" applyBorder="1" applyAlignment="1">
      <alignment vertical="center" wrapText="1"/>
    </xf>
    <xf numFmtId="0" fontId="13" fillId="0" borderId="26" xfId="0" applyFont="1" applyBorder="1" applyAlignment="1">
      <alignment wrapText="1"/>
    </xf>
    <xf numFmtId="0" fontId="8" fillId="0" borderId="14" xfId="0" applyFont="1" applyBorder="1" applyAlignment="1">
      <alignment horizontal="left" vertical="top" wrapText="1"/>
    </xf>
    <xf numFmtId="0" fontId="13" fillId="0" borderId="14" xfId="0" applyFont="1" applyBorder="1" applyAlignment="1">
      <alignment horizontal="center" vertical="top" wrapText="1"/>
    </xf>
    <xf numFmtId="4" fontId="11" fillId="0" borderId="8" xfId="72" applyNumberFormat="1" applyFont="1" applyBorder="1" applyAlignment="1">
      <alignment horizontal="right" vertical="center" wrapText="1"/>
      <protection/>
    </xf>
    <xf numFmtId="2" fontId="7" fillId="0" borderId="8" xfId="72" applyNumberFormat="1" applyFont="1" applyBorder="1" applyAlignment="1">
      <alignment horizontal="center" vertical="center"/>
      <protection/>
    </xf>
    <xf numFmtId="2" fontId="5" fillId="0" borderId="8" xfId="72" applyNumberFormat="1" applyFont="1" applyBorder="1" applyAlignment="1">
      <alignment horizontal="center" vertical="center" wrapText="1"/>
      <protection/>
    </xf>
    <xf numFmtId="2" fontId="5" fillId="0" borderId="8" xfId="72" applyNumberFormat="1" applyFont="1" applyBorder="1" applyAlignment="1">
      <alignment horizontal="center" vertical="center"/>
      <protection/>
    </xf>
    <xf numFmtId="2" fontId="13" fillId="0" borderId="8" xfId="0" applyNumberFormat="1" applyFont="1" applyBorder="1" applyAlignment="1">
      <alignment horizontal="center" wrapText="1"/>
    </xf>
    <xf numFmtId="2" fontId="5" fillId="0" borderId="8" xfId="72" applyNumberFormat="1" applyFont="1" applyBorder="1" applyAlignment="1">
      <alignment horizontal="center"/>
      <protection/>
    </xf>
    <xf numFmtId="2" fontId="13" fillId="0" borderId="10" xfId="0" applyNumberFormat="1" applyFont="1" applyBorder="1" applyAlignment="1">
      <alignment horizontal="center"/>
    </xf>
    <xf numFmtId="2" fontId="8" fillId="0" borderId="11" xfId="72" applyNumberFormat="1" applyFont="1" applyBorder="1" applyAlignment="1">
      <alignment horizontal="center" vertical="center" wrapText="1"/>
      <protection/>
    </xf>
    <xf numFmtId="2" fontId="8" fillId="0" borderId="8" xfId="72" applyNumberFormat="1" applyFont="1" applyBorder="1" applyAlignment="1">
      <alignment horizontal="center" vertical="center" wrapText="1"/>
      <protection/>
    </xf>
    <xf numFmtId="2" fontId="15" fillId="0" borderId="8" xfId="72" applyNumberFormat="1" applyFont="1" applyBorder="1" applyAlignment="1">
      <alignment horizontal="center" vertical="center"/>
      <protection/>
    </xf>
    <xf numFmtId="2" fontId="13" fillId="0" borderId="8" xfId="0" applyNumberFormat="1" applyFont="1" applyBorder="1" applyAlignment="1">
      <alignment horizontal="center"/>
    </xf>
    <xf numFmtId="2" fontId="13" fillId="0" borderId="8" xfId="0" applyNumberFormat="1" applyFont="1" applyBorder="1" applyAlignment="1">
      <alignment horizontal="center"/>
    </xf>
    <xf numFmtId="2" fontId="0" fillId="0" borderId="8" xfId="0" applyNumberFormat="1" applyBorder="1" applyAlignment="1">
      <alignment horizontal="center"/>
    </xf>
    <xf numFmtId="2" fontId="8" fillId="0" borderId="11" xfId="72" applyNumberFormat="1" applyFont="1" applyBorder="1" applyAlignment="1">
      <alignment horizontal="center" wrapText="1"/>
      <protection/>
    </xf>
    <xf numFmtId="2" fontId="15" fillId="0" borderId="8" xfId="72" applyNumberFormat="1" applyFont="1" applyBorder="1" applyAlignment="1">
      <alignment horizontal="center"/>
      <protection/>
    </xf>
    <xf numFmtId="2" fontId="8" fillId="0" borderId="8" xfId="72" applyNumberFormat="1" applyFont="1" applyBorder="1" applyAlignment="1">
      <alignment horizontal="center" wrapText="1"/>
      <protection/>
    </xf>
    <xf numFmtId="2" fontId="5" fillId="0" borderId="8" xfId="72" applyNumberFormat="1" applyFont="1" applyBorder="1" applyAlignment="1">
      <alignment horizontal="center" wrapText="1"/>
      <protection/>
    </xf>
    <xf numFmtId="0" fontId="0" fillId="0" borderId="9" xfId="0" applyBorder="1" applyAlignment="1">
      <alignment/>
    </xf>
    <xf numFmtId="0" fontId="5" fillId="0" borderId="8" xfId="72" applyFont="1" applyFill="1" applyBorder="1" applyAlignment="1">
      <alignment wrapText="1"/>
      <protection/>
    </xf>
    <xf numFmtId="4" fontId="15" fillId="0" borderId="8" xfId="72" applyNumberFormat="1" applyFont="1" applyFill="1" applyBorder="1" applyAlignment="1">
      <alignment/>
      <protection/>
    </xf>
    <xf numFmtId="190" fontId="8" fillId="0" borderId="8" xfId="72" applyNumberFormat="1" applyFont="1" applyBorder="1">
      <alignment/>
      <protection/>
    </xf>
    <xf numFmtId="190" fontId="7" fillId="0" borderId="8" xfId="72" applyNumberFormat="1" applyFont="1" applyBorder="1" applyAlignment="1">
      <alignment/>
      <protection/>
    </xf>
    <xf numFmtId="190" fontId="11" fillId="0" borderId="11" xfId="72" applyNumberFormat="1" applyFont="1" applyBorder="1" applyAlignment="1">
      <alignment horizontal="right" vertical="center" wrapText="1"/>
      <protection/>
    </xf>
    <xf numFmtId="190" fontId="11" fillId="0" borderId="11" xfId="72" applyNumberFormat="1" applyFont="1" applyBorder="1" applyAlignment="1">
      <alignment horizontal="right" wrapText="1"/>
      <protection/>
    </xf>
    <xf numFmtId="0" fontId="0" fillId="0" borderId="27" xfId="72" applyBorder="1">
      <alignment/>
      <protection/>
    </xf>
    <xf numFmtId="0" fontId="0" fillId="0" borderId="9" xfId="72" applyBorder="1">
      <alignment/>
      <protection/>
    </xf>
    <xf numFmtId="0" fontId="5" fillId="0" borderId="9" xfId="72" applyFont="1" applyBorder="1" applyAlignment="1">
      <alignment horizontal="left" vertical="center" wrapText="1"/>
      <protection/>
    </xf>
    <xf numFmtId="0" fontId="16" fillId="0" borderId="9" xfId="72" applyFont="1" applyBorder="1" applyAlignment="1">
      <alignment vertical="center"/>
      <protection/>
    </xf>
    <xf numFmtId="0" fontId="0" fillId="0" borderId="28" xfId="0" applyBorder="1" applyAlignment="1">
      <alignment/>
    </xf>
    <xf numFmtId="4" fontId="11" fillId="0" borderId="29" xfId="72" applyNumberFormat="1" applyFont="1" applyBorder="1" applyAlignment="1">
      <alignment horizontal="right" vertical="center" wrapText="1"/>
      <protection/>
    </xf>
    <xf numFmtId="190" fontId="7" fillId="0" borderId="10" xfId="72" applyNumberFormat="1" applyFont="1" applyBorder="1" applyAlignment="1">
      <alignment/>
      <protection/>
    </xf>
    <xf numFmtId="4" fontId="11" fillId="0" borderId="29" xfId="72" applyNumberFormat="1" applyFont="1" applyBorder="1" applyAlignment="1">
      <alignment horizontal="right" wrapText="1"/>
      <protection/>
    </xf>
    <xf numFmtId="4" fontId="9" fillId="33" borderId="15" xfId="72" applyNumberFormat="1" applyFont="1" applyFill="1" applyBorder="1" applyAlignment="1">
      <alignment horizontal="right" vertical="center" wrapText="1"/>
      <protection/>
    </xf>
    <xf numFmtId="190" fontId="9" fillId="33" borderId="30" xfId="72" applyNumberFormat="1" applyFont="1" applyFill="1" applyBorder="1" applyAlignment="1">
      <alignment horizontal="right" vertical="center" wrapText="1"/>
      <protection/>
    </xf>
    <xf numFmtId="0" fontId="9" fillId="0" borderId="24" xfId="72" applyFont="1" applyFill="1" applyBorder="1" applyAlignment="1">
      <alignment horizontal="left" vertical="center" wrapText="1"/>
      <protection/>
    </xf>
    <xf numFmtId="0" fontId="0" fillId="0" borderId="27" xfId="0" applyFont="1" applyFill="1" applyBorder="1" applyAlignment="1">
      <alignment vertical="center" wrapText="1"/>
    </xf>
    <xf numFmtId="0" fontId="13" fillId="0" borderId="27" xfId="0" applyFont="1" applyFill="1" applyBorder="1" applyAlignment="1">
      <alignment wrapText="1"/>
    </xf>
    <xf numFmtId="4" fontId="9" fillId="0" borderId="27" xfId="72" applyNumberFormat="1" applyFont="1" applyFill="1" applyBorder="1" applyAlignment="1">
      <alignment horizontal="right" vertical="center" wrapText="1"/>
      <protection/>
    </xf>
    <xf numFmtId="190" fontId="9" fillId="0" borderId="27" xfId="72" applyNumberFormat="1" applyFont="1" applyFill="1" applyBorder="1" applyAlignment="1">
      <alignment horizontal="right" vertical="center" wrapText="1"/>
      <protection/>
    </xf>
    <xf numFmtId="49" fontId="9" fillId="0" borderId="24" xfId="72" applyNumberFormat="1" applyFont="1" applyFill="1" applyBorder="1" applyAlignment="1">
      <alignment horizontal="center" vertical="center"/>
      <protection/>
    </xf>
    <xf numFmtId="190" fontId="19" fillId="33" borderId="30" xfId="72" applyNumberFormat="1" applyFont="1" applyFill="1" applyBorder="1" applyAlignment="1">
      <alignment horizontal="right" vertical="center" wrapText="1"/>
      <protection/>
    </xf>
    <xf numFmtId="190" fontId="11" fillId="0" borderId="8" xfId="72" applyNumberFormat="1" applyFont="1" applyBorder="1" applyAlignment="1">
      <alignment horizontal="right" vertical="center" wrapText="1"/>
      <protection/>
    </xf>
    <xf numFmtId="4" fontId="13" fillId="0" borderId="9" xfId="68" applyNumberFormat="1" applyFont="1" applyBorder="1">
      <alignment/>
      <protection/>
    </xf>
    <xf numFmtId="0" fontId="8" fillId="0" borderId="14" xfId="0" applyFont="1" applyBorder="1" applyAlignment="1">
      <alignment horizontal="left" wrapText="1"/>
    </xf>
    <xf numFmtId="4" fontId="19" fillId="33" borderId="15" xfId="72" applyNumberFormat="1" applyFont="1" applyFill="1" applyBorder="1" applyAlignment="1">
      <alignment horizontal="right" vertical="center" wrapText="1"/>
      <protection/>
    </xf>
    <xf numFmtId="190" fontId="7" fillId="0" borderId="9" xfId="72" applyNumberFormat="1" applyFont="1" applyBorder="1" applyAlignment="1">
      <alignment/>
      <protection/>
    </xf>
    <xf numFmtId="4" fontId="11" fillId="0" borderId="11" xfId="72" applyNumberFormat="1" applyFont="1" applyBorder="1" applyAlignment="1">
      <alignment horizontal="right" wrapText="1"/>
      <protection/>
    </xf>
    <xf numFmtId="0" fontId="13" fillId="0" borderId="31" xfId="0" applyFont="1" applyBorder="1" applyAlignment="1">
      <alignment horizontal="center" vertical="top" wrapText="1"/>
    </xf>
    <xf numFmtId="2" fontId="13" fillId="0" borderId="10" xfId="0" applyNumberFormat="1" applyFont="1" applyBorder="1" applyAlignment="1">
      <alignment horizontal="center" wrapText="1"/>
    </xf>
    <xf numFmtId="4" fontId="7" fillId="0" borderId="10" xfId="72" applyNumberFormat="1" applyFont="1" applyBorder="1" applyAlignment="1">
      <alignment/>
      <protection/>
    </xf>
    <xf numFmtId="190" fontId="8" fillId="0" borderId="10" xfId="72" applyNumberFormat="1" applyFont="1" applyBorder="1">
      <alignment/>
      <protection/>
    </xf>
    <xf numFmtId="0" fontId="0" fillId="0" borderId="11" xfId="0" applyBorder="1" applyAlignment="1">
      <alignment vertical="center" wrapText="1"/>
    </xf>
    <xf numFmtId="190" fontId="11" fillId="0" borderId="9" xfId="72" applyNumberFormat="1" applyFont="1" applyBorder="1" applyAlignment="1">
      <alignment horizontal="right" vertical="center" wrapText="1"/>
      <protection/>
    </xf>
    <xf numFmtId="0" fontId="0" fillId="0" borderId="14" xfId="0" applyBorder="1" applyAlignment="1">
      <alignment/>
    </xf>
    <xf numFmtId="0" fontId="13" fillId="0" borderId="9" xfId="0" applyFont="1" applyBorder="1" applyAlignment="1">
      <alignment/>
    </xf>
    <xf numFmtId="0" fontId="0" fillId="0" borderId="26" xfId="0" applyBorder="1" applyAlignment="1">
      <alignment/>
    </xf>
    <xf numFmtId="2" fontId="13" fillId="0" borderId="8" xfId="0" applyNumberFormat="1" applyFont="1" applyFill="1" applyBorder="1" applyAlignment="1">
      <alignment horizontal="center" wrapText="1"/>
    </xf>
    <xf numFmtId="190" fontId="0" fillId="0" borderId="0" xfId="0" applyNumberFormat="1" applyAlignment="1">
      <alignment/>
    </xf>
    <xf numFmtId="0" fontId="13" fillId="0" borderId="8" xfId="0" applyFont="1" applyFill="1" applyBorder="1" applyAlignment="1">
      <alignment horizontal="justify" wrapText="1"/>
    </xf>
    <xf numFmtId="4" fontId="8" fillId="0" borderId="8" xfId="72" applyNumberFormat="1" applyFont="1" applyFill="1" applyBorder="1">
      <alignment/>
      <protection/>
    </xf>
    <xf numFmtId="4" fontId="13" fillId="0" borderId="8" xfId="0" applyNumberFormat="1" applyFont="1" applyBorder="1" applyAlignment="1">
      <alignment/>
    </xf>
    <xf numFmtId="0" fontId="13" fillId="0" borderId="8" xfId="0" applyFont="1" applyFill="1" applyBorder="1" applyAlignment="1">
      <alignment horizontal="justify" vertical="top" wrapText="1"/>
    </xf>
    <xf numFmtId="2" fontId="13" fillId="0" borderId="8" xfId="0" applyNumberFormat="1" applyFont="1" applyBorder="1" applyAlignment="1">
      <alignment horizontal="justify" wrapText="1"/>
    </xf>
    <xf numFmtId="0" fontId="13" fillId="0" borderId="9" xfId="0" applyFont="1" applyBorder="1" applyAlignment="1">
      <alignment horizontal="justify" wrapText="1"/>
    </xf>
    <xf numFmtId="0" fontId="8" fillId="0" borderId="8" xfId="72" applyFont="1" applyBorder="1" applyAlignment="1">
      <alignment horizontal="left" vertical="center" wrapText="1"/>
      <protection/>
    </xf>
    <xf numFmtId="0" fontId="13" fillId="0" borderId="26" xfId="0" applyFont="1" applyBorder="1" applyAlignment="1">
      <alignment vertical="center" wrapText="1"/>
    </xf>
    <xf numFmtId="49" fontId="11" fillId="0" borderId="8" xfId="72" applyNumberFormat="1" applyFont="1" applyFill="1" applyBorder="1" applyAlignment="1">
      <alignment horizontal="center" vertical="center" wrapText="1"/>
      <protection/>
    </xf>
    <xf numFmtId="0" fontId="0" fillId="0" borderId="0" xfId="72" applyFill="1">
      <alignment/>
      <protection/>
    </xf>
    <xf numFmtId="0" fontId="0" fillId="0" borderId="0" xfId="0" applyFont="1" applyAlignment="1">
      <alignment/>
    </xf>
    <xf numFmtId="0" fontId="17" fillId="0" borderId="0" xfId="72" applyFont="1" applyBorder="1" applyAlignment="1">
      <alignment horizontal="left" wrapText="1"/>
      <protection/>
    </xf>
    <xf numFmtId="0" fontId="9" fillId="0" borderId="14" xfId="72" applyFont="1" applyFill="1" applyBorder="1" applyAlignment="1">
      <alignment horizontal="left" vertical="center" wrapText="1"/>
      <protection/>
    </xf>
    <xf numFmtId="0" fontId="0" fillId="0" borderId="8" xfId="0" applyFont="1" applyBorder="1" applyAlignment="1">
      <alignment vertical="center" wrapText="1"/>
    </xf>
    <xf numFmtId="0" fontId="8" fillId="0" borderId="9" xfId="0" applyFont="1" applyBorder="1" applyAlignment="1">
      <alignment horizontal="left" vertical="top" wrapText="1"/>
    </xf>
    <xf numFmtId="0" fontId="0" fillId="0" borderId="26" xfId="0" applyFont="1" applyBorder="1" applyAlignment="1">
      <alignment vertical="center" wrapText="1"/>
    </xf>
    <xf numFmtId="0" fontId="13" fillId="0" borderId="9" xfId="0" applyFont="1" applyBorder="1" applyAlignment="1">
      <alignment horizontal="justify" vertical="top" wrapText="1"/>
    </xf>
    <xf numFmtId="49" fontId="11" fillId="0" borderId="8" xfId="73" applyNumberFormat="1" applyFont="1" applyBorder="1" applyAlignment="1">
      <alignment horizontal="center" vertical="center" wrapText="1"/>
      <protection/>
    </xf>
    <xf numFmtId="0" fontId="0" fillId="0" borderId="14" xfId="0" applyFont="1" applyFill="1" applyBorder="1" applyAlignment="1">
      <alignment vertical="center" wrapText="1"/>
    </xf>
    <xf numFmtId="0" fontId="0" fillId="0" borderId="8" xfId="0" applyFont="1" applyFill="1" applyBorder="1" applyAlignment="1">
      <alignment vertical="center" wrapText="1"/>
    </xf>
    <xf numFmtId="190" fontId="0" fillId="0" borderId="9" xfId="0" applyNumberFormat="1" applyFont="1" applyFill="1" applyBorder="1" applyAlignment="1">
      <alignment vertical="center" wrapText="1"/>
    </xf>
    <xf numFmtId="2" fontId="9" fillId="0" borderId="9" xfId="73" applyNumberFormat="1" applyFont="1" applyFill="1" applyBorder="1" applyAlignment="1">
      <alignment horizontal="right" vertical="center" wrapText="1"/>
      <protection/>
    </xf>
    <xf numFmtId="190" fontId="9" fillId="0" borderId="9" xfId="73" applyNumberFormat="1" applyFont="1" applyFill="1" applyBorder="1" applyAlignment="1">
      <alignment horizontal="right" vertical="center" wrapText="1"/>
      <protection/>
    </xf>
    <xf numFmtId="0" fontId="8" fillId="0" borderId="9" xfId="73" applyFont="1" applyBorder="1" applyAlignment="1">
      <alignment horizontal="left" vertical="top" wrapText="1"/>
      <protection/>
    </xf>
    <xf numFmtId="4" fontId="8" fillId="0" borderId="8" xfId="0" applyNumberFormat="1" applyFont="1" applyFill="1" applyBorder="1" applyAlignment="1">
      <alignment horizontal="right"/>
    </xf>
    <xf numFmtId="0" fontId="0" fillId="0" borderId="32" xfId="0" applyBorder="1" applyAlignment="1">
      <alignment/>
    </xf>
    <xf numFmtId="190" fontId="0" fillId="0" borderId="10" xfId="0" applyNumberFormat="1" applyBorder="1" applyAlignment="1">
      <alignment/>
    </xf>
    <xf numFmtId="4" fontId="0" fillId="0" borderId="10" xfId="0" applyNumberFormat="1" applyBorder="1" applyAlignment="1">
      <alignment/>
    </xf>
    <xf numFmtId="49" fontId="11" fillId="0" borderId="11" xfId="73" applyNumberFormat="1" applyFont="1" applyBorder="1" applyAlignment="1">
      <alignment horizontal="center" vertical="top" wrapText="1"/>
      <protection/>
    </xf>
    <xf numFmtId="0" fontId="8" fillId="0" borderId="11" xfId="73" applyFont="1" applyBorder="1" applyAlignment="1">
      <alignment horizontal="left" vertical="center" wrapText="1"/>
      <protection/>
    </xf>
    <xf numFmtId="190" fontId="8" fillId="0" borderId="11" xfId="73" applyNumberFormat="1" applyFont="1" applyBorder="1" applyAlignment="1">
      <alignment horizontal="left" vertical="center" wrapText="1"/>
      <protection/>
    </xf>
    <xf numFmtId="49" fontId="8" fillId="0" borderId="8" xfId="0" applyNumberFormat="1" applyFont="1" applyFill="1" applyBorder="1" applyAlignment="1">
      <alignment horizontal="center" vertical="top"/>
    </xf>
    <xf numFmtId="0" fontId="9" fillId="0" borderId="14" xfId="73" applyFont="1" applyFill="1" applyBorder="1" applyAlignment="1">
      <alignment horizontal="left" vertical="center" wrapText="1"/>
      <protection/>
    </xf>
    <xf numFmtId="0" fontId="0" fillId="0" borderId="26" xfId="0" applyFont="1" applyFill="1" applyBorder="1" applyAlignment="1">
      <alignment vertical="center" wrapText="1"/>
    </xf>
    <xf numFmtId="0" fontId="13" fillId="0" borderId="8" xfId="0" applyFont="1" applyFill="1" applyBorder="1" applyAlignment="1">
      <alignment horizontal="left" vertical="top" wrapText="1"/>
    </xf>
    <xf numFmtId="3" fontId="0" fillId="0" borderId="0" xfId="0" applyNumberFormat="1" applyAlignment="1">
      <alignment horizontal="right"/>
    </xf>
    <xf numFmtId="0" fontId="11" fillId="0" borderId="25" xfId="72" applyFont="1" applyBorder="1" applyAlignment="1">
      <alignment horizontal="left" vertical="center" wrapText="1"/>
      <protection/>
    </xf>
    <xf numFmtId="0" fontId="17" fillId="0" borderId="25" xfId="72" applyFont="1" applyBorder="1" applyAlignment="1">
      <alignment horizontal="left" wrapText="1"/>
      <protection/>
    </xf>
    <xf numFmtId="49" fontId="11" fillId="0" borderId="14" xfId="72" applyNumberFormat="1" applyFont="1" applyFill="1" applyBorder="1" applyAlignment="1">
      <alignment horizontal="center" vertical="justify" wrapText="1"/>
      <protection/>
    </xf>
    <xf numFmtId="0" fontId="11" fillId="0" borderId="14" xfId="72" applyFont="1" applyFill="1" applyBorder="1" applyAlignment="1">
      <alignment horizontal="left" vertical="center" wrapText="1"/>
      <protection/>
    </xf>
    <xf numFmtId="4" fontId="3" fillId="0" borderId="8" xfId="0" applyNumberFormat="1" applyFont="1" applyBorder="1" applyAlignment="1">
      <alignment/>
    </xf>
    <xf numFmtId="4" fontId="8" fillId="0" borderId="8" xfId="68" applyNumberFormat="1" applyFont="1" applyFill="1" applyBorder="1" applyAlignment="1">
      <alignment horizontal="right"/>
      <protection/>
    </xf>
    <xf numFmtId="190" fontId="8" fillId="0" borderId="8" xfId="68" applyNumberFormat="1" applyFont="1" applyFill="1" applyBorder="1" applyAlignment="1">
      <alignment horizontal="right"/>
      <protection/>
    </xf>
    <xf numFmtId="4" fontId="8" fillId="0" borderId="8" xfId="0" applyNumberFormat="1" applyFont="1" applyFill="1" applyBorder="1" applyAlignment="1">
      <alignment/>
    </xf>
    <xf numFmtId="190" fontId="8" fillId="0" borderId="8" xfId="0" applyNumberFormat="1" applyFont="1" applyFill="1" applyBorder="1" applyAlignment="1">
      <alignment/>
    </xf>
    <xf numFmtId="0" fontId="0" fillId="0" borderId="8" xfId="0" applyFill="1" applyBorder="1" applyAlignment="1">
      <alignment vertical="center" wrapText="1"/>
    </xf>
    <xf numFmtId="4" fontId="8" fillId="0" borderId="8" xfId="0" applyNumberFormat="1" applyFont="1" applyFill="1" applyBorder="1" applyAlignment="1">
      <alignment horizontal="center" vertical="justify"/>
    </xf>
    <xf numFmtId="190" fontId="7" fillId="0" borderId="8" xfId="72" applyNumberFormat="1" applyFont="1" applyFill="1" applyBorder="1" applyAlignment="1">
      <alignment/>
      <protection/>
    </xf>
    <xf numFmtId="0" fontId="13" fillId="0" borderId="14" xfId="0" applyFont="1" applyFill="1" applyBorder="1" applyAlignment="1">
      <alignment horizontal="center" vertical="top" wrapText="1"/>
    </xf>
    <xf numFmtId="4" fontId="7" fillId="0" borderId="10" xfId="72" applyNumberFormat="1" applyFont="1" applyFill="1" applyBorder="1" applyAlignment="1">
      <alignment/>
      <protection/>
    </xf>
    <xf numFmtId="4" fontId="8" fillId="0" borderId="28" xfId="0" applyNumberFormat="1" applyFont="1" applyFill="1" applyBorder="1" applyAlignment="1">
      <alignment/>
    </xf>
    <xf numFmtId="190" fontId="7" fillId="0" borderId="10" xfId="72" applyNumberFormat="1" applyFont="1" applyFill="1" applyBorder="1" applyAlignment="1">
      <alignment/>
      <protection/>
    </xf>
    <xf numFmtId="49" fontId="11" fillId="0" borderId="29" xfId="72" applyNumberFormat="1" applyFont="1" applyFill="1" applyBorder="1" applyAlignment="1">
      <alignment horizontal="center" vertical="center" wrapText="1"/>
      <protection/>
    </xf>
    <xf numFmtId="0" fontId="13" fillId="0" borderId="29" xfId="0" applyFont="1" applyBorder="1" applyAlignment="1">
      <alignment horizontal="justify" wrapText="1"/>
    </xf>
    <xf numFmtId="4" fontId="7" fillId="0" borderId="29" xfId="72" applyNumberFormat="1" applyFont="1" applyFill="1" applyBorder="1" applyAlignment="1">
      <alignment/>
      <protection/>
    </xf>
    <xf numFmtId="190" fontId="8" fillId="0" borderId="29" xfId="72" applyNumberFormat="1" applyFont="1" applyBorder="1">
      <alignment/>
      <protection/>
    </xf>
    <xf numFmtId="49" fontId="9" fillId="0" borderId="14" xfId="72" applyNumberFormat="1" applyFont="1" applyFill="1" applyBorder="1" applyAlignment="1">
      <alignment horizontal="center" vertical="center"/>
      <protection/>
    </xf>
    <xf numFmtId="0" fontId="13" fillId="0" borderId="14" xfId="0" applyFont="1" applyBorder="1" applyAlignment="1">
      <alignment horizontal="justify" wrapText="1"/>
    </xf>
    <xf numFmtId="0" fontId="11" fillId="0" borderId="26" xfId="72" applyFont="1" applyBorder="1" applyAlignment="1">
      <alignment horizontal="left" vertical="center" wrapText="1"/>
      <protection/>
    </xf>
    <xf numFmtId="2" fontId="9" fillId="0" borderId="8" xfId="73" applyNumberFormat="1" applyFont="1" applyFill="1" applyBorder="1" applyAlignment="1">
      <alignment horizontal="center" vertical="center" wrapText="1"/>
      <protection/>
    </xf>
    <xf numFmtId="2" fontId="0" fillId="0" borderId="10" xfId="0" applyNumberFormat="1" applyBorder="1" applyAlignment="1">
      <alignment horizontal="center"/>
    </xf>
    <xf numFmtId="2" fontId="8" fillId="0" borderId="11" xfId="73" applyNumberFormat="1" applyFont="1" applyBorder="1" applyAlignment="1">
      <alignment horizontal="center" vertical="center" wrapText="1"/>
      <protection/>
    </xf>
    <xf numFmtId="2" fontId="9" fillId="0" borderId="26" xfId="73" applyNumberFormat="1" applyFont="1" applyFill="1" applyBorder="1" applyAlignment="1">
      <alignment horizontal="center" vertical="center" wrapText="1"/>
      <protection/>
    </xf>
    <xf numFmtId="2" fontId="10" fillId="0" borderId="8" xfId="0" applyNumberFormat="1" applyFont="1" applyFill="1" applyBorder="1" applyAlignment="1">
      <alignment horizontal="center"/>
    </xf>
    <xf numFmtId="2" fontId="8" fillId="0" borderId="10" xfId="0" applyNumberFormat="1" applyFont="1" applyFill="1" applyBorder="1" applyAlignment="1">
      <alignment horizontal="center"/>
    </xf>
    <xf numFmtId="2" fontId="8" fillId="0" borderId="33" xfId="0" applyNumberFormat="1" applyFont="1" applyFill="1" applyBorder="1" applyAlignment="1">
      <alignment horizontal="center"/>
    </xf>
    <xf numFmtId="2" fontId="8" fillId="0" borderId="26" xfId="0" applyNumberFormat="1" applyFont="1" applyFill="1" applyBorder="1" applyAlignment="1">
      <alignment horizontal="center"/>
    </xf>
    <xf numFmtId="2" fontId="18" fillId="0" borderId="27" xfId="72" applyNumberFormat="1" applyFont="1" applyFill="1" applyBorder="1" applyAlignment="1">
      <alignment horizontal="center" wrapText="1"/>
      <protection/>
    </xf>
    <xf numFmtId="0" fontId="13" fillId="0" borderId="34" xfId="0" applyFont="1" applyBorder="1" applyAlignment="1">
      <alignment vertical="center" wrapText="1"/>
    </xf>
    <xf numFmtId="0" fontId="13" fillId="0" borderId="8" xfId="0" applyFont="1" applyBorder="1" applyAlignment="1">
      <alignment horizontal="justify" vertical="top" wrapText="1"/>
    </xf>
    <xf numFmtId="190" fontId="8" fillId="0" borderId="8" xfId="72" applyNumberFormat="1" applyFont="1" applyFill="1" applyBorder="1">
      <alignment/>
      <protection/>
    </xf>
    <xf numFmtId="4" fontId="13" fillId="0" borderId="8" xfId="0" applyNumberFormat="1" applyFont="1" applyFill="1" applyBorder="1" applyAlignment="1">
      <alignment horizontal="center" wrapText="1"/>
    </xf>
    <xf numFmtId="4" fontId="13" fillId="0" borderId="8" xfId="0" applyNumberFormat="1" applyFont="1" applyBorder="1" applyAlignment="1">
      <alignment horizontal="center" wrapText="1"/>
    </xf>
    <xf numFmtId="0" fontId="0" fillId="0" borderId="9" xfId="0" applyBorder="1" applyAlignment="1">
      <alignment vertical="center" wrapText="1"/>
    </xf>
    <xf numFmtId="39" fontId="3" fillId="34" borderId="24" xfId="72" applyNumberFormat="1" applyFont="1" applyFill="1" applyBorder="1" applyAlignment="1">
      <alignment horizontal="center" vertical="center" wrapText="1"/>
      <protection/>
    </xf>
    <xf numFmtId="0" fontId="0" fillId="0" borderId="9" xfId="0" applyFont="1" applyBorder="1" applyAlignment="1">
      <alignment vertical="center" wrapText="1"/>
    </xf>
    <xf numFmtId="0" fontId="13" fillId="0" borderId="9" xfId="0" applyFont="1" applyBorder="1" applyAlignment="1">
      <alignment vertical="center" wrapText="1"/>
    </xf>
    <xf numFmtId="2" fontId="5" fillId="0" borderId="8" xfId="72" applyNumberFormat="1" applyFont="1" applyBorder="1" applyAlignment="1">
      <alignment horizontal="center" vertical="center" wrapText="1"/>
      <protection/>
    </xf>
    <xf numFmtId="0" fontId="5" fillId="0" borderId="8" xfId="72" applyFont="1" applyBorder="1" applyAlignment="1">
      <alignment vertical="center" wrapText="1"/>
      <protection/>
    </xf>
    <xf numFmtId="2" fontId="5" fillId="0" borderId="8" xfId="72" applyNumberFormat="1" applyFont="1" applyBorder="1" applyAlignment="1">
      <alignment vertical="center" wrapText="1"/>
      <protection/>
    </xf>
    <xf numFmtId="2" fontId="5" fillId="0" borderId="8" xfId="72" applyNumberFormat="1" applyFont="1" applyBorder="1" applyAlignment="1">
      <alignment horizontal="center" vertical="center"/>
      <protection/>
    </xf>
    <xf numFmtId="0" fontId="5" fillId="0" borderId="8" xfId="72" applyFont="1" applyBorder="1" applyAlignment="1">
      <alignment vertical="center"/>
      <protection/>
    </xf>
    <xf numFmtId="2" fontId="5" fillId="0" borderId="8" xfId="72" applyNumberFormat="1" applyFont="1" applyBorder="1" applyAlignment="1">
      <alignment vertical="center"/>
      <protection/>
    </xf>
    <xf numFmtId="0" fontId="13" fillId="0" borderId="8" xfId="0" applyFont="1" applyBorder="1" applyAlignment="1">
      <alignment vertical="center" wrapText="1"/>
    </xf>
    <xf numFmtId="4" fontId="7" fillId="0" borderId="8" xfId="72" applyNumberFormat="1" applyFont="1" applyFill="1" applyBorder="1" applyAlignment="1">
      <alignment/>
      <protection/>
    </xf>
    <xf numFmtId="190" fontId="8" fillId="0" borderId="8" xfId="72" applyNumberFormat="1" applyFont="1" applyBorder="1">
      <alignment/>
      <protection/>
    </xf>
    <xf numFmtId="4" fontId="7" fillId="0" borderId="8" xfId="72" applyNumberFormat="1" applyFont="1" applyBorder="1" applyAlignment="1">
      <alignment/>
      <protection/>
    </xf>
    <xf numFmtId="190" fontId="7" fillId="0" borderId="8" xfId="72" applyNumberFormat="1" applyFont="1" applyBorder="1" applyAlignment="1">
      <alignment/>
      <protection/>
    </xf>
    <xf numFmtId="0" fontId="0" fillId="35" borderId="0" xfId="72" applyFill="1">
      <alignment/>
      <protection/>
    </xf>
    <xf numFmtId="2" fontId="13" fillId="0" borderId="10" xfId="0" applyNumberFormat="1" applyFont="1" applyBorder="1" applyAlignment="1">
      <alignment horizontal="center"/>
    </xf>
    <xf numFmtId="0" fontId="13" fillId="0" borderId="12" xfId="0" applyFont="1" applyBorder="1" applyAlignment="1">
      <alignment horizontal="left" vertical="center" wrapText="1"/>
    </xf>
    <xf numFmtId="2" fontId="8" fillId="0" borderId="11" xfId="72" applyNumberFormat="1" applyFont="1" applyBorder="1" applyAlignment="1">
      <alignment horizontal="center" vertical="center" wrapText="1"/>
      <protection/>
    </xf>
    <xf numFmtId="0" fontId="8" fillId="0" borderId="11" xfId="72" applyFont="1" applyBorder="1" applyAlignment="1">
      <alignment horizontal="left" vertical="center" wrapText="1"/>
      <protection/>
    </xf>
    <xf numFmtId="0" fontId="5" fillId="0" borderId="0" xfId="72" applyFont="1" applyBorder="1" applyAlignment="1">
      <alignment horizontal="left" vertical="center" wrapText="1"/>
      <protection/>
    </xf>
    <xf numFmtId="0" fontId="13" fillId="0" borderId="0" xfId="0" applyFont="1" applyBorder="1" applyAlignment="1">
      <alignment vertical="center" wrapText="1"/>
    </xf>
    <xf numFmtId="0" fontId="13" fillId="33" borderId="15" xfId="0" applyFont="1" applyFill="1" applyBorder="1" applyAlignment="1">
      <alignment vertical="center" wrapText="1"/>
    </xf>
    <xf numFmtId="0" fontId="13" fillId="0" borderId="8" xfId="0" applyFont="1" applyBorder="1" applyAlignment="1">
      <alignment/>
    </xf>
    <xf numFmtId="0" fontId="0" fillId="0" borderId="0" xfId="72" applyFont="1" applyFill="1">
      <alignment/>
      <protection/>
    </xf>
    <xf numFmtId="0" fontId="13" fillId="0" borderId="10" xfId="0" applyFont="1" applyBorder="1" applyAlignment="1">
      <alignment/>
    </xf>
    <xf numFmtId="0" fontId="13" fillId="0" borderId="12" xfId="0" applyFont="1" applyBorder="1" applyAlignment="1">
      <alignment wrapText="1"/>
    </xf>
    <xf numFmtId="2" fontId="8" fillId="0" borderId="11" xfId="72" applyNumberFormat="1" applyFont="1" applyBorder="1" applyAlignment="1">
      <alignment horizontal="center" wrapText="1"/>
      <protection/>
    </xf>
    <xf numFmtId="0" fontId="8" fillId="0" borderId="11" xfId="72" applyFont="1" applyBorder="1" applyAlignment="1">
      <alignment horizontal="left" wrapText="1"/>
      <protection/>
    </xf>
    <xf numFmtId="0" fontId="13" fillId="0" borderId="8" xfId="0" applyFont="1" applyBorder="1" applyAlignment="1">
      <alignment/>
    </xf>
    <xf numFmtId="0" fontId="13" fillId="0" borderId="9" xfId="0" applyFont="1" applyBorder="1" applyAlignment="1">
      <alignment wrapText="1"/>
    </xf>
    <xf numFmtId="4" fontId="8" fillId="0" borderId="8" xfId="72" applyNumberFormat="1" applyFont="1" applyFill="1" applyBorder="1">
      <alignment/>
      <protection/>
    </xf>
    <xf numFmtId="2" fontId="8" fillId="0" borderId="8" xfId="72" applyNumberFormat="1" applyFont="1" applyBorder="1" applyAlignment="1">
      <alignment horizontal="center" wrapText="1"/>
      <protection/>
    </xf>
    <xf numFmtId="0" fontId="8" fillId="0" borderId="8" xfId="72" applyFont="1" applyBorder="1" applyAlignment="1">
      <alignment horizontal="left" wrapText="1"/>
      <protection/>
    </xf>
    <xf numFmtId="0" fontId="5" fillId="0" borderId="9" xfId="72" applyFont="1" applyBorder="1" applyAlignment="1">
      <alignment horizontal="left" vertical="center" wrapText="1"/>
      <protection/>
    </xf>
    <xf numFmtId="0" fontId="13" fillId="33" borderId="15" xfId="0" applyFont="1" applyFill="1" applyBorder="1" applyAlignment="1">
      <alignment wrapText="1"/>
    </xf>
    <xf numFmtId="2" fontId="5" fillId="0" borderId="8" xfId="72" applyNumberFormat="1" applyFont="1" applyBorder="1" applyAlignment="1">
      <alignment horizontal="center" wrapText="1"/>
      <protection/>
    </xf>
    <xf numFmtId="0" fontId="5" fillId="0" borderId="8" xfId="72" applyFont="1" applyBorder="1" applyAlignment="1">
      <alignment wrapText="1"/>
      <protection/>
    </xf>
    <xf numFmtId="0" fontId="0" fillId="0" borderId="8" xfId="0" applyFont="1" applyBorder="1" applyAlignment="1">
      <alignment vertical="center" wrapText="1"/>
    </xf>
    <xf numFmtId="0" fontId="0" fillId="0" borderId="0" xfId="72" applyFont="1">
      <alignment/>
      <protection/>
    </xf>
    <xf numFmtId="0" fontId="0" fillId="0" borderId="0" xfId="72" applyFont="1" applyAlignment="1">
      <alignment vertical="center"/>
      <protection/>
    </xf>
    <xf numFmtId="0" fontId="5" fillId="0" borderId="8" xfId="72" applyFont="1" applyFill="1" applyBorder="1" applyAlignment="1">
      <alignment wrapText="1"/>
      <protection/>
    </xf>
    <xf numFmtId="0" fontId="16" fillId="0" borderId="0" xfId="72" applyFont="1" applyFill="1" applyBorder="1" applyAlignment="1">
      <alignment vertical="center"/>
      <protection/>
    </xf>
    <xf numFmtId="4" fontId="8" fillId="0" borderId="9" xfId="0" applyNumberFormat="1" applyFont="1" applyFill="1" applyBorder="1" applyAlignment="1">
      <alignment/>
    </xf>
    <xf numFmtId="0" fontId="0" fillId="0" borderId="0" xfId="0" applyFill="1" applyAlignment="1">
      <alignment/>
    </xf>
    <xf numFmtId="0" fontId="5" fillId="0" borderId="0" xfId="72" applyFont="1" applyFill="1" applyBorder="1" applyAlignment="1">
      <alignment horizontal="left" vertical="center" wrapText="1"/>
      <protection/>
    </xf>
    <xf numFmtId="0" fontId="0" fillId="0" borderId="27" xfId="0" applyFont="1" applyFill="1" applyBorder="1" applyAlignment="1">
      <alignment vertical="center" wrapText="1"/>
    </xf>
    <xf numFmtId="0" fontId="13" fillId="0" borderId="27" xfId="0" applyFont="1" applyFill="1" applyBorder="1" applyAlignment="1">
      <alignment wrapText="1"/>
    </xf>
    <xf numFmtId="0" fontId="5" fillId="0" borderId="0" xfId="72" applyFont="1" applyBorder="1" applyAlignment="1">
      <alignment vertical="center" wrapText="1"/>
      <protection/>
    </xf>
    <xf numFmtId="0" fontId="0" fillId="0" borderId="8" xfId="72" applyBorder="1">
      <alignment/>
      <protection/>
    </xf>
    <xf numFmtId="190" fontId="15" fillId="0" borderId="8" xfId="72" applyNumberFormat="1" applyFont="1" applyBorder="1" applyAlignment="1">
      <alignment vertical="center"/>
      <protection/>
    </xf>
    <xf numFmtId="0" fontId="0" fillId="0" borderId="8" xfId="0" applyFill="1" applyBorder="1" applyAlignment="1">
      <alignment/>
    </xf>
    <xf numFmtId="190" fontId="0" fillId="0" borderId="8" xfId="0" applyNumberFormat="1" applyBorder="1" applyAlignment="1">
      <alignment/>
    </xf>
    <xf numFmtId="0" fontId="8" fillId="0" borderId="14" xfId="0" applyFont="1" applyFill="1" applyBorder="1" applyAlignment="1">
      <alignment vertical="justify" wrapText="1"/>
    </xf>
    <xf numFmtId="4" fontId="8" fillId="0" borderId="14" xfId="0" applyNumberFormat="1" applyFont="1" applyFill="1" applyBorder="1" applyAlignment="1" quotePrefix="1">
      <alignment vertical="top" wrapText="1"/>
    </xf>
    <xf numFmtId="190" fontId="8" fillId="0" borderId="11" xfId="72" applyNumberFormat="1" applyFont="1" applyBorder="1" applyAlignment="1">
      <alignment horizontal="left" vertical="center" wrapText="1"/>
      <protection/>
    </xf>
    <xf numFmtId="2" fontId="0" fillId="0" borderId="26" xfId="0" applyNumberFormat="1" applyBorder="1" applyAlignment="1">
      <alignment horizontal="center"/>
    </xf>
    <xf numFmtId="4" fontId="0" fillId="0" borderId="8" xfId="0" applyNumberFormat="1" applyBorder="1" applyAlignment="1">
      <alignment/>
    </xf>
    <xf numFmtId="49" fontId="29" fillId="0" borderId="8" xfId="72" applyNumberFormat="1" applyFont="1" applyFill="1" applyBorder="1" applyAlignment="1">
      <alignment horizontal="center" vertical="center" wrapText="1"/>
      <protection/>
    </xf>
    <xf numFmtId="0" fontId="0" fillId="0" borderId="0" xfId="0" applyBorder="1" applyAlignment="1">
      <alignment/>
    </xf>
    <xf numFmtId="4" fontId="8" fillId="0" borderId="14" xfId="0" applyNumberFormat="1" applyFont="1" applyFill="1" applyBorder="1" applyAlignment="1" quotePrefix="1">
      <alignment vertical="justify" wrapText="1"/>
    </xf>
    <xf numFmtId="0" fontId="13" fillId="0" borderId="14" xfId="0" applyFont="1" applyFill="1" applyBorder="1" applyAlignment="1">
      <alignment horizontal="justify" wrapText="1"/>
    </xf>
    <xf numFmtId="2" fontId="8" fillId="0" borderId="8" xfId="0" applyNumberFormat="1" applyFont="1" applyFill="1" applyBorder="1" applyAlignment="1">
      <alignment horizontal="center"/>
    </xf>
    <xf numFmtId="49" fontId="13" fillId="0" borderId="8" xfId="0" applyNumberFormat="1" applyFont="1" applyFill="1" applyBorder="1" applyAlignment="1">
      <alignment horizontal="justify" wrapText="1"/>
    </xf>
    <xf numFmtId="190" fontId="8" fillId="0" borderId="8" xfId="72" applyNumberFormat="1" applyFont="1" applyFill="1" applyBorder="1">
      <alignment/>
      <protection/>
    </xf>
    <xf numFmtId="190" fontId="7" fillId="0" borderId="8" xfId="72" applyNumberFormat="1" applyFont="1" applyFill="1" applyBorder="1" applyAlignment="1">
      <alignment/>
      <protection/>
    </xf>
    <xf numFmtId="4" fontId="30" fillId="0" borderId="0" xfId="0" applyNumberFormat="1" applyFont="1" applyAlignment="1">
      <alignment/>
    </xf>
    <xf numFmtId="0" fontId="30" fillId="0" borderId="0" xfId="0" applyFont="1" applyAlignment="1">
      <alignment/>
    </xf>
    <xf numFmtId="4" fontId="0" fillId="0" borderId="0" xfId="0" applyNumberFormat="1" applyAlignment="1">
      <alignment/>
    </xf>
    <xf numFmtId="192" fontId="0" fillId="0" borderId="0" xfId="0" applyNumberFormat="1" applyAlignment="1">
      <alignment/>
    </xf>
    <xf numFmtId="4" fontId="8" fillId="0" borderId="14" xfId="0" applyNumberFormat="1" applyFont="1" applyFill="1" applyBorder="1" applyAlignment="1">
      <alignment vertical="top" wrapText="1"/>
    </xf>
    <xf numFmtId="2" fontId="8" fillId="0" borderId="8" xfId="69" applyNumberFormat="1" applyFont="1" applyFill="1" applyBorder="1" applyAlignment="1">
      <alignment horizontal="center"/>
      <protection/>
    </xf>
    <xf numFmtId="190" fontId="8" fillId="0" borderId="8" xfId="0" applyNumberFormat="1" applyFont="1" applyFill="1" applyBorder="1" applyAlignment="1">
      <alignment horizontal="right"/>
    </xf>
    <xf numFmtId="4" fontId="8" fillId="0" borderId="8" xfId="69" applyNumberFormat="1" applyFont="1" applyFill="1" applyBorder="1" applyAlignment="1">
      <alignment horizontal="right"/>
      <protection/>
    </xf>
    <xf numFmtId="49" fontId="8" fillId="0" borderId="10" xfId="0" applyNumberFormat="1" applyFont="1" applyFill="1" applyBorder="1" applyAlignment="1">
      <alignment horizontal="center" vertical="top"/>
    </xf>
    <xf numFmtId="0" fontId="8" fillId="0" borderId="32" xfId="69" applyFont="1" applyFill="1" applyBorder="1" applyAlignment="1">
      <alignment horizontal="center"/>
      <protection/>
    </xf>
    <xf numFmtId="0" fontId="8" fillId="0" borderId="32" xfId="0" applyFont="1" applyFill="1" applyBorder="1" applyAlignment="1">
      <alignment vertical="justify" wrapText="1"/>
    </xf>
    <xf numFmtId="4" fontId="8" fillId="0" borderId="32" xfId="0" applyNumberFormat="1" applyFont="1" applyFill="1" applyBorder="1" applyAlignment="1">
      <alignment horizontal="left"/>
    </xf>
    <xf numFmtId="2" fontId="8" fillId="0" borderId="10" xfId="69" applyNumberFormat="1" applyFont="1" applyFill="1" applyBorder="1" applyAlignment="1">
      <alignment horizontal="center"/>
      <protection/>
    </xf>
    <xf numFmtId="4" fontId="8" fillId="0" borderId="10" xfId="69" applyNumberFormat="1" applyFont="1" applyFill="1" applyBorder="1" applyAlignment="1">
      <alignment horizontal="right"/>
      <protection/>
    </xf>
    <xf numFmtId="190" fontId="8" fillId="0" borderId="10" xfId="69" applyNumberFormat="1" applyFont="1" applyFill="1" applyBorder="1" applyAlignment="1">
      <alignment horizontal="right"/>
      <protection/>
    </xf>
    <xf numFmtId="4" fontId="8" fillId="0" borderId="10" xfId="0" applyNumberFormat="1" applyFont="1" applyFill="1" applyBorder="1" applyAlignment="1">
      <alignment horizontal="right"/>
    </xf>
    <xf numFmtId="190" fontId="8" fillId="0" borderId="10" xfId="0" applyNumberFormat="1" applyFont="1" applyFill="1" applyBorder="1" applyAlignment="1">
      <alignment horizontal="right"/>
    </xf>
    <xf numFmtId="190" fontId="0" fillId="0" borderId="0" xfId="0" applyNumberFormat="1" applyFill="1" applyAlignment="1">
      <alignment/>
    </xf>
    <xf numFmtId="4" fontId="8" fillId="0" borderId="8" xfId="0" applyNumberFormat="1" applyFont="1" applyFill="1" applyBorder="1" applyAlignment="1">
      <alignment horizontal="left"/>
    </xf>
    <xf numFmtId="4" fontId="8" fillId="0" borderId="8" xfId="0" applyNumberFormat="1" applyFont="1" applyFill="1" applyBorder="1" applyAlignment="1">
      <alignment horizontal="left" wrapText="1"/>
    </xf>
    <xf numFmtId="2" fontId="8" fillId="0" borderId="8" xfId="0" applyNumberFormat="1" applyFont="1" applyFill="1" applyBorder="1" applyAlignment="1">
      <alignment horizontal="center" wrapText="1"/>
    </xf>
    <xf numFmtId="0" fontId="0" fillId="0" borderId="13" xfId="0" applyBorder="1" applyAlignment="1">
      <alignment/>
    </xf>
    <xf numFmtId="0" fontId="0" fillId="0" borderId="35" xfId="0" applyBorder="1" applyAlignment="1">
      <alignment/>
    </xf>
    <xf numFmtId="0" fontId="0" fillId="0" borderId="24" xfId="0" applyFont="1" applyFill="1" applyBorder="1" applyAlignment="1">
      <alignment vertical="center" wrapText="1"/>
    </xf>
    <xf numFmtId="0" fontId="13" fillId="0" borderId="0" xfId="0" applyFont="1" applyFill="1" applyBorder="1" applyAlignment="1">
      <alignment wrapText="1"/>
    </xf>
    <xf numFmtId="2" fontId="18" fillId="0" borderId="24" xfId="72" applyNumberFormat="1" applyFont="1" applyFill="1" applyBorder="1" applyAlignment="1">
      <alignment horizontal="center" wrapText="1"/>
      <protection/>
    </xf>
    <xf numFmtId="0" fontId="13" fillId="0" borderId="24" xfId="0" applyFont="1" applyFill="1" applyBorder="1" applyAlignment="1">
      <alignment wrapText="1"/>
    </xf>
    <xf numFmtId="4" fontId="9" fillId="0" borderId="24" xfId="72" applyNumberFormat="1" applyFont="1" applyFill="1" applyBorder="1" applyAlignment="1">
      <alignment horizontal="right" vertical="center" wrapText="1"/>
      <protection/>
    </xf>
    <xf numFmtId="190" fontId="9" fillId="0" borderId="24" xfId="72" applyNumberFormat="1" applyFont="1" applyFill="1" applyBorder="1" applyAlignment="1">
      <alignment horizontal="right" vertical="center" wrapText="1"/>
      <protection/>
    </xf>
    <xf numFmtId="0" fontId="0" fillId="0" borderId="9" xfId="72" applyFont="1" applyBorder="1">
      <alignment/>
      <protection/>
    </xf>
    <xf numFmtId="0" fontId="11" fillId="0" borderId="8" xfId="72" applyFont="1" applyBorder="1" applyAlignment="1">
      <alignment horizontal="left" vertical="center"/>
      <protection/>
    </xf>
    <xf numFmtId="0" fontId="30" fillId="0" borderId="8" xfId="0" applyFont="1" applyBorder="1" applyAlignment="1">
      <alignment vertical="center"/>
    </xf>
    <xf numFmtId="2" fontId="8" fillId="0" borderId="8" xfId="72" applyNumberFormat="1" applyFont="1" applyBorder="1" applyAlignment="1">
      <alignment horizontal="center" vertical="center" wrapText="1"/>
      <protection/>
    </xf>
    <xf numFmtId="0" fontId="13" fillId="0" borderId="8" xfId="0" applyFont="1" applyFill="1" applyBorder="1" applyAlignment="1">
      <alignment/>
    </xf>
    <xf numFmtId="2" fontId="13" fillId="0" borderId="8" xfId="0" applyNumberFormat="1" applyFont="1" applyFill="1" applyBorder="1" applyAlignment="1">
      <alignment horizontal="center"/>
    </xf>
    <xf numFmtId="2" fontId="0" fillId="0" borderId="8" xfId="0" applyNumberFormat="1" applyFill="1" applyBorder="1" applyAlignment="1">
      <alignment/>
    </xf>
    <xf numFmtId="4" fontId="7" fillId="0" borderId="10" xfId="72" applyNumberFormat="1" applyFont="1" applyBorder="1" applyAlignment="1">
      <alignment/>
      <protection/>
    </xf>
    <xf numFmtId="190" fontId="8" fillId="0" borderId="10" xfId="72" applyNumberFormat="1" applyFont="1" applyBorder="1">
      <alignment/>
      <protection/>
    </xf>
    <xf numFmtId="190" fontId="7" fillId="0" borderId="10" xfId="72" applyNumberFormat="1" applyFont="1" applyBorder="1" applyAlignment="1">
      <alignment/>
      <protection/>
    </xf>
    <xf numFmtId="2" fontId="0" fillId="0" borderId="0" xfId="0" applyNumberFormat="1" applyBorder="1" applyAlignment="1">
      <alignment horizontal="center"/>
    </xf>
    <xf numFmtId="2" fontId="0" fillId="0" borderId="0" xfId="0" applyNumberFormat="1" applyBorder="1" applyAlignment="1">
      <alignment/>
    </xf>
    <xf numFmtId="39" fontId="10" fillId="33" borderId="20" xfId="0" applyNumberFormat="1" applyFont="1" applyFill="1" applyBorder="1" applyAlignment="1">
      <alignment horizontal="left" vertical="center" wrapText="1"/>
    </xf>
    <xf numFmtId="0" fontId="8" fillId="0" borderId="22" xfId="0" applyFont="1" applyBorder="1" applyAlignment="1">
      <alignment horizontal="center"/>
    </xf>
    <xf numFmtId="0" fontId="8" fillId="0" borderId="12" xfId="69" applyFont="1" applyBorder="1">
      <alignment/>
      <protection/>
    </xf>
    <xf numFmtId="4" fontId="13" fillId="0" borderId="16" xfId="69" applyNumberFormat="1" applyFont="1" applyBorder="1">
      <alignment/>
      <protection/>
    </xf>
    <xf numFmtId="4" fontId="7" fillId="0" borderId="0" xfId="0" applyNumberFormat="1" applyFont="1" applyBorder="1" applyAlignment="1">
      <alignment/>
    </xf>
    <xf numFmtId="0" fontId="8" fillId="0" borderId="0" xfId="69" applyFont="1" applyBorder="1">
      <alignment/>
      <protection/>
    </xf>
    <xf numFmtId="4" fontId="13" fillId="0" borderId="9" xfId="69" applyNumberFormat="1" applyFont="1" applyBorder="1">
      <alignment/>
      <protection/>
    </xf>
    <xf numFmtId="0" fontId="8" fillId="0" borderId="17" xfId="71" applyFont="1" applyBorder="1" applyAlignment="1">
      <alignment horizontal="left" vertical="center" wrapText="1"/>
      <protection/>
    </xf>
    <xf numFmtId="0" fontId="8" fillId="0" borderId="0" xfId="0" applyFont="1" applyBorder="1" applyAlignment="1">
      <alignment horizontal="center"/>
    </xf>
    <xf numFmtId="49" fontId="13" fillId="0" borderId="0" xfId="69" applyNumberFormat="1" applyFont="1" applyBorder="1">
      <alignment/>
      <protection/>
    </xf>
    <xf numFmtId="0" fontId="8" fillId="0" borderId="0" xfId="69" applyFont="1" applyBorder="1" applyAlignment="1">
      <alignment horizontal="left" vertical="top" wrapText="1"/>
      <protection/>
    </xf>
    <xf numFmtId="0" fontId="13" fillId="0" borderId="0" xfId="69" applyFont="1" applyBorder="1">
      <alignment/>
      <protection/>
    </xf>
    <xf numFmtId="0" fontId="13" fillId="0" borderId="0" xfId="69" applyFont="1">
      <alignment/>
      <protection/>
    </xf>
    <xf numFmtId="49" fontId="13" fillId="0" borderId="0" xfId="69" applyNumberFormat="1" applyFont="1">
      <alignment/>
      <protection/>
    </xf>
    <xf numFmtId="0" fontId="8" fillId="0" borderId="0" xfId="69" applyFont="1" applyAlignment="1">
      <alignment horizontal="left" vertical="top" wrapText="1"/>
      <protection/>
    </xf>
    <xf numFmtId="0" fontId="8" fillId="0" borderId="0" xfId="69" applyFont="1">
      <alignment/>
      <protection/>
    </xf>
    <xf numFmtId="0" fontId="7" fillId="0" borderId="0" xfId="69" applyFont="1">
      <alignment/>
      <protection/>
    </xf>
    <xf numFmtId="0" fontId="8" fillId="0" borderId="14" xfId="69" applyFont="1" applyBorder="1" applyAlignment="1">
      <alignment horizontal="left" vertical="top" wrapText="1"/>
      <protection/>
    </xf>
    <xf numFmtId="49" fontId="7" fillId="0" borderId="8" xfId="69" applyNumberFormat="1" applyFont="1" applyBorder="1" applyAlignment="1">
      <alignment horizontal="center"/>
      <protection/>
    </xf>
    <xf numFmtId="0" fontId="8" fillId="0" borderId="0" xfId="69" applyFont="1" applyBorder="1" applyAlignment="1">
      <alignment horizontal="center"/>
      <protection/>
    </xf>
    <xf numFmtId="0" fontId="7" fillId="0" borderId="14" xfId="69" applyFont="1" applyBorder="1">
      <alignment/>
      <protection/>
    </xf>
    <xf numFmtId="0" fontId="7" fillId="0" borderId="8" xfId="69" applyFont="1" applyBorder="1">
      <alignment/>
      <protection/>
    </xf>
    <xf numFmtId="49" fontId="13" fillId="0" borderId="8" xfId="0" applyNumberFormat="1" applyFont="1" applyBorder="1" applyAlignment="1">
      <alignment horizontal="left" vertical="top" wrapText="1"/>
    </xf>
    <xf numFmtId="4" fontId="0" fillId="0" borderId="9" xfId="0" applyNumberFormat="1" applyBorder="1" applyAlignment="1">
      <alignment/>
    </xf>
    <xf numFmtId="49" fontId="8" fillId="0" borderId="14" xfId="0" applyNumberFormat="1" applyFont="1" applyFill="1" applyBorder="1" applyAlignment="1">
      <alignment horizontal="center" vertical="top"/>
    </xf>
    <xf numFmtId="2" fontId="8" fillId="0" borderId="8" xfId="0" applyNumberFormat="1" applyFont="1" applyBorder="1" applyAlignment="1">
      <alignment horizontal="center"/>
    </xf>
    <xf numFmtId="0" fontId="0" fillId="0" borderId="26" xfId="0" applyBorder="1" applyAlignment="1">
      <alignment vertical="center" wrapText="1"/>
    </xf>
    <xf numFmtId="190" fontId="8" fillId="0" borderId="8" xfId="72" applyNumberFormat="1" applyFont="1" applyBorder="1" applyAlignment="1">
      <alignment horizontal="left" vertical="center" wrapText="1"/>
      <protection/>
    </xf>
    <xf numFmtId="4" fontId="8" fillId="0" borderId="0" xfId="0" applyNumberFormat="1" applyFont="1" applyFill="1" applyBorder="1" applyAlignment="1">
      <alignment/>
    </xf>
    <xf numFmtId="4" fontId="8" fillId="0" borderId="14" xfId="0" applyNumberFormat="1" applyFont="1" applyFill="1" applyBorder="1" applyAlignment="1">
      <alignment horizontal="center" vertical="justify"/>
    </xf>
    <xf numFmtId="49" fontId="13" fillId="0" borderId="0" xfId="0" applyNumberFormat="1" applyFont="1" applyFill="1" applyBorder="1" applyAlignment="1">
      <alignment horizontal="justify" wrapText="1"/>
    </xf>
    <xf numFmtId="0" fontId="13" fillId="0" borderId="0" xfId="0" applyFont="1" applyFill="1" applyBorder="1" applyAlignment="1">
      <alignment horizontal="justify" wrapText="1"/>
    </xf>
    <xf numFmtId="0" fontId="0" fillId="0" borderId="14" xfId="0" applyFont="1" applyFill="1" applyBorder="1" applyAlignment="1">
      <alignment horizontal="center" vertical="top" wrapText="1"/>
    </xf>
    <xf numFmtId="0" fontId="0" fillId="0" borderId="14" xfId="0" applyFont="1" applyBorder="1" applyAlignment="1">
      <alignment horizontal="center" vertical="top" wrapText="1"/>
    </xf>
    <xf numFmtId="4" fontId="8" fillId="0" borderId="8" xfId="0" applyNumberFormat="1" applyFont="1" applyFill="1" applyBorder="1" applyAlignment="1" quotePrefix="1">
      <alignment vertical="justify" wrapText="1"/>
    </xf>
    <xf numFmtId="0" fontId="6" fillId="0" borderId="19" xfId="0" applyFont="1" applyBorder="1" applyAlignment="1">
      <alignment/>
    </xf>
    <xf numFmtId="0" fontId="31" fillId="0" borderId="36" xfId="0" applyFont="1" applyBorder="1" applyAlignment="1">
      <alignment/>
    </xf>
    <xf numFmtId="0" fontId="31" fillId="0" borderId="36" xfId="0" applyFont="1" applyBorder="1" applyAlignment="1">
      <alignment horizontal="center"/>
    </xf>
    <xf numFmtId="0" fontId="31" fillId="0" borderId="21" xfId="0" applyFont="1" applyBorder="1" applyAlignment="1">
      <alignment horizontal="center"/>
    </xf>
    <xf numFmtId="49" fontId="31" fillId="0" borderId="37" xfId="69" applyNumberFormat="1" applyFont="1" applyFill="1" applyBorder="1" applyAlignment="1">
      <alignment horizontal="center" vertical="center"/>
      <protection/>
    </xf>
    <xf numFmtId="190" fontId="6" fillId="0" borderId="38" xfId="0" applyNumberFormat="1" applyFont="1" applyFill="1" applyBorder="1" applyAlignment="1">
      <alignment/>
    </xf>
    <xf numFmtId="190" fontId="6" fillId="0" borderId="24" xfId="0" applyNumberFormat="1" applyFont="1" applyFill="1" applyBorder="1" applyAlignment="1">
      <alignment/>
    </xf>
    <xf numFmtId="190" fontId="6" fillId="0" borderId="39" xfId="0" applyNumberFormat="1" applyFont="1" applyFill="1" applyBorder="1" applyAlignment="1">
      <alignment/>
    </xf>
    <xf numFmtId="49" fontId="6" fillId="0" borderId="40" xfId="69" applyNumberFormat="1" applyFont="1" applyFill="1" applyBorder="1" applyAlignment="1">
      <alignment horizontal="center" vertical="center"/>
      <protection/>
    </xf>
    <xf numFmtId="0" fontId="12" fillId="0" borderId="41" xfId="69" applyFont="1" applyFill="1" applyBorder="1" applyAlignment="1">
      <alignment horizontal="left" vertical="center" wrapText="1"/>
      <protection/>
    </xf>
    <xf numFmtId="190" fontId="6" fillId="0" borderId="41" xfId="0" applyNumberFormat="1" applyFont="1" applyFill="1" applyBorder="1" applyAlignment="1">
      <alignment/>
    </xf>
    <xf numFmtId="49" fontId="6" fillId="0" borderId="42" xfId="69" applyNumberFormat="1" applyFont="1" applyFill="1" applyBorder="1">
      <alignment/>
      <protection/>
    </xf>
    <xf numFmtId="0" fontId="4" fillId="0" borderId="13" xfId="69" applyFont="1" applyFill="1" applyBorder="1" applyAlignment="1">
      <alignment horizontal="left" vertical="center" wrapText="1"/>
      <protection/>
    </xf>
    <xf numFmtId="190" fontId="31" fillId="0" borderId="43" xfId="0" applyNumberFormat="1" applyFont="1" applyFill="1" applyBorder="1" applyAlignment="1">
      <alignment/>
    </xf>
    <xf numFmtId="0" fontId="6" fillId="0" borderId="0" xfId="0" applyFont="1" applyFill="1" applyAlignment="1">
      <alignment/>
    </xf>
    <xf numFmtId="0" fontId="2" fillId="0" borderId="0" xfId="65" applyFont="1" applyBorder="1" applyAlignment="1">
      <alignment horizontal="right" vertical="top" wrapText="1"/>
      <protection/>
    </xf>
    <xf numFmtId="0" fontId="32" fillId="0" borderId="0" xfId="65" applyFont="1" applyBorder="1" applyAlignment="1">
      <alignment horizontal="left" vertical="top"/>
      <protection/>
    </xf>
    <xf numFmtId="2" fontId="33" fillId="0" borderId="0" xfId="65" applyNumberFormat="1" applyFont="1" applyBorder="1" applyAlignment="1">
      <alignment horizontal="center" vertical="top" wrapText="1"/>
      <protection/>
    </xf>
    <xf numFmtId="0" fontId="33" fillId="0" borderId="0" xfId="65" applyFont="1" applyBorder="1" applyAlignment="1">
      <alignment horizontal="left" vertical="top" wrapText="1"/>
      <protection/>
    </xf>
    <xf numFmtId="193" fontId="33" fillId="0" borderId="0" xfId="65" applyNumberFormat="1" applyFont="1" applyBorder="1" applyAlignment="1">
      <alignment horizontal="center" vertical="top" wrapText="1"/>
      <protection/>
    </xf>
    <xf numFmtId="193" fontId="33" fillId="0" borderId="9" xfId="65" applyNumberFormat="1" applyFont="1" applyBorder="1" applyAlignment="1">
      <alignment horizontal="center" vertical="top" wrapText="1"/>
      <protection/>
    </xf>
    <xf numFmtId="0" fontId="53" fillId="0" borderId="0" xfId="62">
      <alignment/>
      <protection/>
    </xf>
    <xf numFmtId="0" fontId="34" fillId="0" borderId="0" xfId="65" applyFont="1" applyBorder="1" applyAlignment="1">
      <alignment horizontal="left" vertical="top" wrapText="1"/>
      <protection/>
    </xf>
    <xf numFmtId="0" fontId="34" fillId="0" borderId="9" xfId="65" applyFont="1" applyBorder="1" applyAlignment="1">
      <alignment horizontal="left" vertical="top" wrapText="1"/>
      <protection/>
    </xf>
    <xf numFmtId="0" fontId="34" fillId="0" borderId="0" xfId="65" applyFont="1" applyBorder="1" applyAlignment="1">
      <alignment horizontal="left" vertical="top"/>
      <protection/>
    </xf>
    <xf numFmtId="0" fontId="30" fillId="0" borderId="0" xfId="65" applyFont="1" applyBorder="1">
      <alignment/>
      <protection/>
    </xf>
    <xf numFmtId="0" fontId="0" fillId="0" borderId="0" xfId="65" applyFont="1" applyBorder="1">
      <alignment/>
      <protection/>
    </xf>
    <xf numFmtId="0" fontId="0" fillId="0" borderId="9" xfId="65" applyFont="1" applyBorder="1">
      <alignment/>
      <protection/>
    </xf>
    <xf numFmtId="0" fontId="35" fillId="0" borderId="0" xfId="65" applyFont="1" applyBorder="1">
      <alignment/>
      <protection/>
    </xf>
    <xf numFmtId="0" fontId="0" fillId="0" borderId="0" xfId="65" applyFont="1" applyBorder="1" applyAlignment="1">
      <alignment horizontal="center"/>
      <protection/>
    </xf>
    <xf numFmtId="0" fontId="12" fillId="0" borderId="38" xfId="69" applyFont="1" applyFill="1" applyBorder="1" applyAlignment="1">
      <alignment horizontal="left" vertical="center" wrapText="1"/>
      <protection/>
    </xf>
    <xf numFmtId="197" fontId="13" fillId="0" borderId="28" xfId="0" applyNumberFormat="1" applyFont="1" applyBorder="1" applyAlignment="1">
      <alignment/>
    </xf>
    <xf numFmtId="190" fontId="7" fillId="0" borderId="9" xfId="72" applyNumberFormat="1" applyFont="1" applyBorder="1" applyAlignment="1">
      <alignment/>
      <protection/>
    </xf>
    <xf numFmtId="0" fontId="0" fillId="0" borderId="7" xfId="91" applyAlignment="1">
      <alignment horizontal="justify" vertical="top" wrapText="1"/>
    </xf>
    <xf numFmtId="0" fontId="0" fillId="0" borderId="7" xfId="91" applyAlignment="1">
      <alignment horizontal="center" vertical="top" wrapText="1"/>
    </xf>
    <xf numFmtId="2" fontId="0" fillId="0" borderId="7" xfId="91" applyNumberFormat="1" applyAlignment="1">
      <alignment horizontal="center" wrapText="1"/>
    </xf>
    <xf numFmtId="4" fontId="0" fillId="0" borderId="7" xfId="91" applyNumberFormat="1" applyFill="1" applyAlignment="1">
      <alignment/>
    </xf>
    <xf numFmtId="4" fontId="0" fillId="0" borderId="7" xfId="91" applyNumberFormat="1" applyAlignment="1">
      <alignment/>
    </xf>
    <xf numFmtId="190" fontId="0" fillId="0" borderId="7" xfId="91" applyNumberFormat="1" applyAlignment="1">
      <alignment/>
    </xf>
    <xf numFmtId="0" fontId="0" fillId="0" borderId="7" xfId="91" applyAlignment="1">
      <alignment/>
    </xf>
    <xf numFmtId="190" fontId="0" fillId="0" borderId="7" xfId="91" applyNumberFormat="1" applyAlignment="1">
      <alignment/>
    </xf>
    <xf numFmtId="0" fontId="13" fillId="0" borderId="8" xfId="0" applyFont="1" applyBorder="1" applyAlignment="1" applyProtection="1">
      <alignment horizontal="justify" vertical="top"/>
      <protection/>
    </xf>
    <xf numFmtId="0" fontId="13" fillId="0" borderId="8" xfId="0" applyFont="1" applyFill="1" applyBorder="1" applyAlignment="1" applyProtection="1">
      <alignment horizontal="center" vertical="top" wrapText="1"/>
      <protection/>
    </xf>
    <xf numFmtId="197" fontId="13" fillId="0" borderId="9" xfId="0" applyNumberFormat="1" applyFont="1" applyBorder="1" applyAlignment="1">
      <alignment/>
    </xf>
    <xf numFmtId="4" fontId="7" fillId="36" borderId="8" xfId="72" applyNumberFormat="1" applyFont="1" applyFill="1" applyBorder="1" applyAlignment="1">
      <alignment/>
      <protection/>
    </xf>
    <xf numFmtId="0" fontId="13" fillId="0" borderId="0" xfId="0" applyFont="1" applyBorder="1" applyAlignment="1">
      <alignment horizontal="center" vertical="top" wrapText="1"/>
    </xf>
    <xf numFmtId="0" fontId="13" fillId="0" borderId="0" xfId="0" applyFont="1" applyBorder="1" applyAlignment="1">
      <alignment horizontal="justify" vertical="top" wrapText="1"/>
    </xf>
    <xf numFmtId="0" fontId="13" fillId="0" borderId="0" xfId="0" applyFont="1" applyBorder="1" applyAlignment="1">
      <alignment horizontal="justify" wrapText="1"/>
    </xf>
    <xf numFmtId="0" fontId="13" fillId="0" borderId="10"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10" xfId="0" applyFont="1" applyFill="1" applyBorder="1" applyAlignment="1">
      <alignment horizontal="justify" vertical="top" wrapText="1"/>
    </xf>
    <xf numFmtId="0" fontId="13" fillId="0" borderId="10" xfId="0" applyFont="1" applyFill="1" applyBorder="1" applyAlignment="1">
      <alignment horizontal="justify" wrapText="1"/>
    </xf>
    <xf numFmtId="2" fontId="13" fillId="0" borderId="10" xfId="0" applyNumberFormat="1" applyFont="1" applyFill="1" applyBorder="1" applyAlignment="1">
      <alignment horizontal="center"/>
    </xf>
    <xf numFmtId="0" fontId="34" fillId="0" borderId="0" xfId="65" applyFont="1" applyFill="1" applyBorder="1" applyAlignment="1">
      <alignment horizontal="left" vertical="top" wrapText="1"/>
      <protection/>
    </xf>
    <xf numFmtId="0" fontId="34" fillId="0" borderId="0" xfId="65" applyFont="1" applyFill="1" applyBorder="1" applyAlignment="1">
      <alignment vertical="top" wrapText="1"/>
      <protection/>
    </xf>
    <xf numFmtId="0" fontId="34" fillId="0" borderId="9" xfId="65" applyFont="1" applyFill="1" applyBorder="1" applyAlignment="1">
      <alignment vertical="top" wrapText="1"/>
      <protection/>
    </xf>
    <xf numFmtId="0" fontId="34" fillId="0" borderId="12" xfId="65" applyFont="1" applyFill="1" applyBorder="1" applyAlignment="1">
      <alignment horizontal="left" vertical="top" wrapText="1"/>
      <protection/>
    </xf>
    <xf numFmtId="0" fontId="34" fillId="0" borderId="12" xfId="65" applyFont="1" applyFill="1" applyBorder="1" applyAlignment="1">
      <alignment vertical="top" wrapText="1"/>
      <protection/>
    </xf>
    <xf numFmtId="0" fontId="34" fillId="0" borderId="16" xfId="65" applyFont="1" applyFill="1" applyBorder="1" applyAlignment="1">
      <alignment vertical="top" wrapText="1"/>
      <protection/>
    </xf>
    <xf numFmtId="0" fontId="35" fillId="0" borderId="0" xfId="65" applyFont="1" applyBorder="1" applyAlignment="1">
      <alignment horizontal="left" vertical="top" wrapText="1"/>
      <protection/>
    </xf>
    <xf numFmtId="0" fontId="35" fillId="0" borderId="0" xfId="65" applyFont="1" applyBorder="1" applyAlignment="1" quotePrefix="1">
      <alignment horizontal="left" vertical="top" wrapText="1"/>
      <protection/>
    </xf>
    <xf numFmtId="0" fontId="35" fillId="0" borderId="9" xfId="65" applyFont="1" applyBorder="1" applyAlignment="1" quotePrefix="1">
      <alignment horizontal="left" vertical="top" wrapText="1"/>
      <protection/>
    </xf>
    <xf numFmtId="0" fontId="34" fillId="0" borderId="0" xfId="65" applyFont="1" applyBorder="1" applyAlignment="1">
      <alignment horizontal="left" vertical="top" wrapText="1"/>
      <protection/>
    </xf>
    <xf numFmtId="0" fontId="34" fillId="0" borderId="9" xfId="65" applyFont="1" applyBorder="1" applyAlignment="1">
      <alignment horizontal="left" vertical="top" wrapText="1"/>
      <protection/>
    </xf>
    <xf numFmtId="0" fontId="0" fillId="0" borderId="0" xfId="65" applyFont="1" applyBorder="1" applyAlignment="1">
      <alignment vertical="top" wrapText="1"/>
      <protection/>
    </xf>
    <xf numFmtId="0" fontId="0" fillId="0" borderId="9" xfId="65" applyFont="1" applyBorder="1" applyAlignment="1">
      <alignment vertical="top" wrapText="1"/>
      <protection/>
    </xf>
    <xf numFmtId="0" fontId="34" fillId="0" borderId="0" xfId="65" applyFont="1" applyBorder="1" applyAlignment="1">
      <alignment vertical="top" wrapText="1"/>
      <protection/>
    </xf>
    <xf numFmtId="0" fontId="34" fillId="0" borderId="9" xfId="65" applyFont="1" applyBorder="1" applyAlignment="1">
      <alignment vertical="top" wrapText="1"/>
      <protection/>
    </xf>
    <xf numFmtId="0" fontId="34" fillId="0" borderId="12" xfId="65" applyFont="1" applyBorder="1" applyAlignment="1">
      <alignment horizontal="left" vertical="top" wrapText="1"/>
      <protection/>
    </xf>
    <xf numFmtId="0" fontId="34" fillId="0" borderId="16" xfId="65" applyFont="1" applyBorder="1" applyAlignment="1">
      <alignment horizontal="left" vertical="top" wrapText="1"/>
      <protection/>
    </xf>
    <xf numFmtId="0" fontId="34" fillId="0" borderId="0" xfId="65" applyFont="1" applyBorder="1" applyAlignment="1">
      <alignment vertical="top"/>
      <protection/>
    </xf>
    <xf numFmtId="0" fontId="34" fillId="0" borderId="9" xfId="65" applyFont="1" applyBorder="1" applyAlignment="1">
      <alignment vertical="top"/>
      <protection/>
    </xf>
    <xf numFmtId="0" fontId="34" fillId="0" borderId="0" xfId="65" applyFont="1" applyFill="1" applyBorder="1" applyAlignment="1" quotePrefix="1">
      <alignment horizontal="left" vertical="top" wrapText="1"/>
      <protection/>
    </xf>
    <xf numFmtId="0" fontId="0" fillId="0" borderId="0" xfId="65" applyFont="1" applyBorder="1" applyAlignment="1">
      <alignment wrapText="1"/>
      <protection/>
    </xf>
    <xf numFmtId="0" fontId="0" fillId="0" borderId="9" xfId="65" applyFont="1" applyBorder="1" applyAlignment="1">
      <alignment wrapText="1"/>
      <protection/>
    </xf>
    <xf numFmtId="0" fontId="34" fillId="0" borderId="12" xfId="65" applyFont="1" applyBorder="1" applyAlignment="1">
      <alignment vertical="top"/>
      <protection/>
    </xf>
    <xf numFmtId="0" fontId="34" fillId="0" borderId="16" xfId="65" applyFont="1" applyBorder="1" applyAlignment="1">
      <alignment vertical="top"/>
      <protection/>
    </xf>
    <xf numFmtId="0" fontId="34" fillId="0" borderId="0" xfId="65" applyFont="1" applyBorder="1" applyAlignment="1" quotePrefix="1">
      <alignment horizontal="left" vertical="top" wrapText="1"/>
      <protection/>
    </xf>
    <xf numFmtId="0" fontId="0" fillId="0" borderId="0" xfId="65" applyFont="1" applyBorder="1" applyAlignment="1">
      <alignment horizontal="left" vertical="top" wrapText="1"/>
      <protection/>
    </xf>
    <xf numFmtId="0" fontId="0" fillId="0" borderId="9" xfId="65" applyFont="1" applyBorder="1" applyAlignment="1">
      <alignment horizontal="left" vertical="top" wrapText="1"/>
      <protection/>
    </xf>
    <xf numFmtId="0" fontId="34" fillId="0" borderId="12" xfId="65" applyFont="1" applyBorder="1" applyAlignment="1" quotePrefix="1">
      <alignment horizontal="left" vertical="top" wrapText="1"/>
      <protection/>
    </xf>
    <xf numFmtId="0" fontId="34" fillId="0" borderId="9" xfId="65" applyFont="1" applyBorder="1" applyAlignment="1" quotePrefix="1">
      <alignment horizontal="left" vertical="top" wrapText="1"/>
      <protection/>
    </xf>
    <xf numFmtId="0" fontId="35" fillId="0" borderId="9" xfId="65" applyFont="1" applyBorder="1" applyAlignment="1">
      <alignment horizontal="left" vertical="top" wrapText="1"/>
      <protection/>
    </xf>
    <xf numFmtId="49" fontId="26" fillId="0" borderId="0" xfId="0" applyNumberFormat="1" applyFont="1" applyBorder="1" applyAlignment="1">
      <alignment horizontal="left" wrapText="1"/>
    </xf>
    <xf numFmtId="0" fontId="26" fillId="0" borderId="0" xfId="0" applyFont="1" applyAlignment="1">
      <alignment wrapText="1"/>
    </xf>
    <xf numFmtId="49" fontId="26" fillId="0" borderId="0" xfId="0" applyNumberFormat="1" applyFont="1" applyBorder="1" applyAlignment="1">
      <alignment horizontal="left" vertical="top" wrapText="1"/>
    </xf>
    <xf numFmtId="0" fontId="26" fillId="0" borderId="0" xfId="0" applyFont="1" applyBorder="1" applyAlignment="1">
      <alignment vertical="top" wrapText="1"/>
    </xf>
    <xf numFmtId="0" fontId="11" fillId="0" borderId="14" xfId="72" applyFont="1" applyBorder="1" applyAlignment="1">
      <alignment horizontal="left" vertical="center" wrapText="1"/>
      <protection/>
    </xf>
    <xf numFmtId="0" fontId="0" fillId="0" borderId="9" xfId="0" applyBorder="1" applyAlignment="1">
      <alignment vertical="center" wrapText="1"/>
    </xf>
    <xf numFmtId="0" fontId="0" fillId="0" borderId="0" xfId="0" applyAlignment="1">
      <alignment wrapText="1"/>
    </xf>
    <xf numFmtId="0" fontId="9" fillId="33" borderId="14" xfId="72" applyFont="1" applyFill="1" applyBorder="1" applyAlignment="1">
      <alignment horizontal="left" vertical="center" wrapText="1"/>
      <protection/>
    </xf>
    <xf numFmtId="0" fontId="9" fillId="33" borderId="9" xfId="72" applyFont="1" applyFill="1" applyBorder="1" applyAlignment="1">
      <alignment horizontal="left" vertical="center" wrapText="1"/>
      <protection/>
    </xf>
    <xf numFmtId="0" fontId="11" fillId="0" borderId="9" xfId="72" applyFont="1" applyBorder="1" applyAlignment="1">
      <alignment horizontal="left" vertical="center" wrapText="1"/>
      <protection/>
    </xf>
    <xf numFmtId="0" fontId="11" fillId="0" borderId="12" xfId="72" applyFont="1" applyBorder="1" applyAlignment="1">
      <alignment horizontal="left" vertical="center" wrapText="1"/>
      <protection/>
    </xf>
    <xf numFmtId="0" fontId="0" fillId="0" borderId="9" xfId="0" applyFont="1" applyBorder="1" applyAlignment="1">
      <alignment vertical="center" wrapText="1"/>
    </xf>
    <xf numFmtId="0" fontId="11" fillId="0" borderId="44" xfId="72" applyFont="1" applyBorder="1" applyAlignment="1">
      <alignment horizontal="left" vertical="center" wrapText="1"/>
      <protection/>
    </xf>
    <xf numFmtId="0" fontId="11" fillId="0" borderId="45" xfId="72" applyFont="1" applyBorder="1" applyAlignment="1">
      <alignment horizontal="left" vertical="center" wrapText="1"/>
      <protection/>
    </xf>
    <xf numFmtId="0" fontId="0" fillId="0" borderId="12" xfId="0" applyBorder="1" applyAlignment="1">
      <alignment vertical="center" wrapText="1"/>
    </xf>
    <xf numFmtId="0" fontId="9" fillId="33" borderId="20" xfId="72" applyFont="1" applyFill="1" applyBorder="1" applyAlignment="1">
      <alignment horizontal="left" vertical="center" wrapText="1"/>
      <protection/>
    </xf>
    <xf numFmtId="0" fontId="9" fillId="33" borderId="15" xfId="72" applyFont="1" applyFill="1" applyBorder="1" applyAlignment="1">
      <alignment horizontal="left" vertical="center" wrapText="1"/>
      <protection/>
    </xf>
    <xf numFmtId="0" fontId="11" fillId="0" borderId="44" xfId="73" applyFont="1" applyBorder="1" applyAlignment="1">
      <alignment horizontal="left" vertical="center" wrapText="1"/>
      <protection/>
    </xf>
    <xf numFmtId="0" fontId="0" fillId="0" borderId="33" xfId="0" applyBorder="1" applyAlignment="1">
      <alignment vertical="center" wrapText="1"/>
    </xf>
    <xf numFmtId="0" fontId="11" fillId="0" borderId="14" xfId="73" applyFont="1" applyBorder="1" applyAlignment="1">
      <alignment horizontal="left" vertical="center" wrapText="1"/>
      <protection/>
    </xf>
    <xf numFmtId="0" fontId="0" fillId="0" borderId="15" xfId="0" applyFont="1" applyBorder="1" applyAlignment="1">
      <alignment vertical="center" wrapText="1"/>
    </xf>
    <xf numFmtId="0" fontId="18" fillId="33" borderId="15" xfId="72" applyFont="1" applyFill="1" applyBorder="1" applyAlignment="1">
      <alignment horizontal="left" vertical="center" wrapText="1"/>
      <protection/>
    </xf>
    <xf numFmtId="0" fontId="13" fillId="0" borderId="15" xfId="0" applyFont="1" applyBorder="1" applyAlignment="1">
      <alignment vertical="center" wrapText="1"/>
    </xf>
    <xf numFmtId="0" fontId="18" fillId="33" borderId="15" xfId="72" applyFont="1" applyFill="1" applyBorder="1" applyAlignment="1">
      <alignment horizontal="left" wrapText="1"/>
      <protection/>
    </xf>
    <xf numFmtId="0" fontId="13" fillId="0" borderId="15" xfId="0" applyFont="1" applyBorder="1" applyAlignment="1">
      <alignment wrapText="1"/>
    </xf>
    <xf numFmtId="49" fontId="3" fillId="34" borderId="46" xfId="72" applyNumberFormat="1" applyFont="1" applyFill="1" applyBorder="1" applyAlignment="1">
      <alignment horizontal="center" vertical="center" wrapText="1"/>
      <protection/>
    </xf>
    <xf numFmtId="0" fontId="6" fillId="34" borderId="42" xfId="72" applyFont="1" applyFill="1" applyBorder="1" applyAlignment="1">
      <alignment horizontal="center" vertical="center" wrapText="1"/>
      <protection/>
    </xf>
    <xf numFmtId="0" fontId="11" fillId="0" borderId="0" xfId="72" applyFont="1" applyBorder="1" applyAlignment="1">
      <alignment horizontal="left" vertical="center" wrapText="1"/>
      <protection/>
    </xf>
    <xf numFmtId="0" fontId="0" fillId="0" borderId="0" xfId="0" applyBorder="1" applyAlignment="1">
      <alignment vertical="center" wrapText="1"/>
    </xf>
    <xf numFmtId="0" fontId="11" fillId="0" borderId="33" xfId="72" applyFont="1" applyBorder="1" applyAlignment="1">
      <alignment horizontal="left" vertical="center" wrapText="1"/>
      <protection/>
    </xf>
    <xf numFmtId="0" fontId="11" fillId="0" borderId="14" xfId="72" applyFont="1" applyFill="1" applyBorder="1" applyAlignment="1">
      <alignment horizontal="left" vertical="center" wrapText="1"/>
      <protection/>
    </xf>
    <xf numFmtId="0" fontId="0" fillId="0" borderId="9" xfId="0" applyFill="1" applyBorder="1" applyAlignment="1">
      <alignment vertical="center" wrapText="1"/>
    </xf>
    <xf numFmtId="190" fontId="3" fillId="34" borderId="39" xfId="72" applyNumberFormat="1" applyFont="1" applyFill="1" applyBorder="1" applyAlignment="1">
      <alignment horizontal="center" vertical="center" wrapText="1"/>
      <protection/>
    </xf>
    <xf numFmtId="190" fontId="3" fillId="34" borderId="43" xfId="72" applyNumberFormat="1" applyFont="1" applyFill="1" applyBorder="1" applyAlignment="1">
      <alignment horizontal="center" vertical="center" wrapText="1"/>
      <protection/>
    </xf>
    <xf numFmtId="190" fontId="3" fillId="34" borderId="24" xfId="72" applyNumberFormat="1" applyFont="1" applyFill="1" applyBorder="1" applyAlignment="1">
      <alignment horizontal="center" vertical="center" wrapText="1"/>
      <protection/>
    </xf>
    <xf numFmtId="190" fontId="6" fillId="34" borderId="13" xfId="72" applyNumberFormat="1" applyFont="1" applyFill="1" applyBorder="1" applyAlignment="1">
      <alignment horizontal="center" vertical="center" wrapText="1"/>
      <protection/>
    </xf>
    <xf numFmtId="0" fontId="3" fillId="34" borderId="24" xfId="72" applyFont="1" applyFill="1" applyBorder="1" applyAlignment="1">
      <alignment horizontal="center" vertical="center" wrapText="1"/>
      <protection/>
    </xf>
    <xf numFmtId="0" fontId="3" fillId="34" borderId="13" xfId="72" applyFont="1" applyFill="1" applyBorder="1" applyAlignment="1">
      <alignment horizontal="center" vertical="center" wrapText="1"/>
      <protection/>
    </xf>
    <xf numFmtId="0" fontId="6" fillId="34" borderId="13" xfId="72" applyFont="1" applyFill="1" applyBorder="1" applyAlignment="1">
      <alignment horizontal="center" vertical="center" wrapText="1"/>
      <protection/>
    </xf>
    <xf numFmtId="0" fontId="0" fillId="0" borderId="12" xfId="0" applyBorder="1" applyAlignment="1">
      <alignment horizontal="left" vertical="center" wrapText="1"/>
    </xf>
    <xf numFmtId="2" fontId="3" fillId="34" borderId="24" xfId="72" applyNumberFormat="1" applyFont="1" applyFill="1" applyBorder="1" applyAlignment="1">
      <alignment horizontal="center" vertical="center" wrapText="1"/>
      <protection/>
    </xf>
    <xf numFmtId="2" fontId="0" fillId="34" borderId="13" xfId="72" applyNumberFormat="1" applyFill="1" applyBorder="1" applyAlignment="1">
      <alignment horizontal="center" vertical="center" wrapText="1"/>
      <protection/>
    </xf>
    <xf numFmtId="39" fontId="4" fillId="34" borderId="24" xfId="72" applyNumberFormat="1" applyFont="1" applyFill="1" applyBorder="1" applyAlignment="1">
      <alignment horizontal="center" vertical="center" wrapText="1"/>
      <protection/>
    </xf>
    <xf numFmtId="39" fontId="3" fillId="34" borderId="24" xfId="72" applyNumberFormat="1" applyFont="1" applyFill="1" applyBorder="1" applyAlignment="1">
      <alignment horizontal="center" vertical="center" wrapText="1"/>
      <protection/>
    </xf>
    <xf numFmtId="0" fontId="0" fillId="34" borderId="13" xfId="72" applyFill="1" applyBorder="1" applyAlignment="1">
      <alignment horizontal="center" vertical="center" wrapText="1"/>
      <protection/>
    </xf>
    <xf numFmtId="0" fontId="19" fillId="33" borderId="20" xfId="72" applyFont="1" applyFill="1" applyBorder="1" applyAlignment="1">
      <alignment horizontal="left" vertical="center" wrapText="1"/>
      <protection/>
    </xf>
    <xf numFmtId="0" fontId="20" fillId="0" borderId="15" xfId="0" applyFont="1" applyBorder="1" applyAlignment="1">
      <alignment vertical="center" wrapText="1"/>
    </xf>
    <xf numFmtId="0" fontId="0" fillId="0" borderId="9" xfId="0" applyFont="1" applyBorder="1" applyAlignment="1">
      <alignment vertical="center" wrapText="1"/>
    </xf>
    <xf numFmtId="0" fontId="0" fillId="0" borderId="15" xfId="0" applyFont="1" applyBorder="1" applyAlignment="1">
      <alignment vertical="center" wrapText="1"/>
    </xf>
    <xf numFmtId="0" fontId="13" fillId="0" borderId="15" xfId="0" applyFont="1" applyBorder="1" applyAlignment="1">
      <alignment wrapText="1"/>
    </xf>
    <xf numFmtId="0" fontId="13" fillId="0" borderId="15" xfId="0" applyFont="1" applyBorder="1" applyAlignment="1">
      <alignment vertical="center" wrapText="1"/>
    </xf>
    <xf numFmtId="39" fontId="3" fillId="34" borderId="24" xfId="72" applyNumberFormat="1" applyFont="1" applyFill="1" applyBorder="1" applyAlignment="1">
      <alignment horizontal="center" vertical="center" wrapText="1"/>
      <protection/>
    </xf>
    <xf numFmtId="2" fontId="3" fillId="34" borderId="24" xfId="72" applyNumberFormat="1" applyFont="1" applyFill="1" applyBorder="1" applyAlignment="1">
      <alignment horizontal="center" vertical="center" wrapText="1"/>
      <protection/>
    </xf>
  </cellXfs>
  <cellStyles count="86">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0] 2" xfId="33"/>
    <cellStyle name="Comma 2" xfId="34"/>
    <cellStyle name="Comma0" xfId="35"/>
    <cellStyle name="Comma0 2" xfId="36"/>
    <cellStyle name="Comma0_cene" xfId="37"/>
    <cellStyle name="Currency 2" xfId="38"/>
    <cellStyle name="Currency0" xfId="39"/>
    <cellStyle name="Currency0 2" xfId="40"/>
    <cellStyle name="Currency0_cene" xfId="41"/>
    <cellStyle name="Date" xfId="42"/>
    <cellStyle name="Date 2" xfId="43"/>
    <cellStyle name="Date_cene" xfId="44"/>
    <cellStyle name="Dobro" xfId="45"/>
    <cellStyle name="Excel Built-in Normal" xfId="46"/>
    <cellStyle name="Fixed" xfId="47"/>
    <cellStyle name="Fixed 2" xfId="48"/>
    <cellStyle name="Fixed_cene" xfId="49"/>
    <cellStyle name="Heading 1 2" xfId="50"/>
    <cellStyle name="Heading 2 2" xfId="51"/>
    <cellStyle name="Heading1" xfId="52"/>
    <cellStyle name="Heading2" xfId="53"/>
    <cellStyle name="Hyperlink" xfId="54"/>
    <cellStyle name="Izhod" xfId="55"/>
    <cellStyle name="Naslov" xfId="56"/>
    <cellStyle name="Naslov 1" xfId="57"/>
    <cellStyle name="Naslov 2" xfId="58"/>
    <cellStyle name="Naslov 3" xfId="59"/>
    <cellStyle name="Naslov 4" xfId="60"/>
    <cellStyle name="Navadno 2" xfId="61"/>
    <cellStyle name="Navadno 2 2" xfId="62"/>
    <cellStyle name="Navadno 3" xfId="63"/>
    <cellStyle name="Navadno 4" xfId="64"/>
    <cellStyle name="Navadno 7" xfId="65"/>
    <cellStyle name="Nevtralno" xfId="66"/>
    <cellStyle name="Normal 2" xfId="67"/>
    <cellStyle name="Normal_I-BREZOV" xfId="68"/>
    <cellStyle name="Normal_I-BREZOV 2" xfId="69"/>
    <cellStyle name="Normal_rek" xfId="70"/>
    <cellStyle name="Normal_rek 2" xfId="71"/>
    <cellStyle name="Normal_Sheet1" xfId="72"/>
    <cellStyle name="Normal_Sheet1_cene" xfId="73"/>
    <cellStyle name="Followed Hyperlink" xfId="74"/>
    <cellStyle name="Percent" xfId="75"/>
    <cellStyle name="Opomba" xfId="76"/>
    <cellStyle name="Opozorilo" xfId="77"/>
    <cellStyle name="Pojasnjevalno besedilo" xfId="78"/>
    <cellStyle name="Popis_stevilo" xfId="79"/>
    <cellStyle name="Poudarek1" xfId="80"/>
    <cellStyle name="Poudarek2" xfId="81"/>
    <cellStyle name="Poudarek3" xfId="82"/>
    <cellStyle name="Poudarek4" xfId="83"/>
    <cellStyle name="Poudarek5" xfId="84"/>
    <cellStyle name="Poudarek6" xfId="85"/>
    <cellStyle name="Povezana celica" xfId="86"/>
    <cellStyle name="Preveri celico" xfId="87"/>
    <cellStyle name="Računanje" xfId="88"/>
    <cellStyle name="Slabo" xfId="89"/>
    <cellStyle name="TableStyleLight1" xfId="90"/>
    <cellStyle name="Total 2" xfId="91"/>
    <cellStyle name="Currency" xfId="92"/>
    <cellStyle name="Currency [0]" xfId="93"/>
    <cellStyle name="Comma" xfId="94"/>
    <cellStyle name="Comma [0]" xfId="95"/>
    <cellStyle name="Vejica 2" xfId="96"/>
    <cellStyle name="Vejica 3" xfId="97"/>
    <cellStyle name="Vnos" xfId="98"/>
    <cellStyle name="Vsota"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nezaprimozich\Desktop\lo&#353;ki%20potok\Loski_Potok-2019-PZI-ZIDOVI-r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Users\nezaprimozich\Desktop\rakek\rakek_popis_skupni_zarazpi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Users\nezaprimozich\Desktop\rakek\stolp\dokumenti\My%20Documents\Delo%20Hidroin&#382;eniring\Klini&#269;ni%20center\Projekt\Predra&#269;u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Z1-cene"/>
      <sheetName val="PZ1-rek"/>
      <sheetName val="PZ2-cene"/>
      <sheetName val="PZ2-rek"/>
      <sheetName val="PZ3-cene"/>
      <sheetName val="PZ3-rek"/>
      <sheetName val="PZ4-cene"/>
      <sheetName val="PZ4-rek"/>
      <sheetName val="PZ5-cene"/>
      <sheetName val="PZ5-rek"/>
      <sheetName val="OZ1-cene"/>
      <sheetName val="OZ1-rek"/>
    </sheetNames>
    <sheetDataSet>
      <sheetData sheetId="0">
        <row r="11">
          <cell r="H11">
            <v>380000</v>
          </cell>
        </row>
        <row r="59">
          <cell r="H59">
            <v>738407.5179999999</v>
          </cell>
        </row>
        <row r="69">
          <cell r="H69">
            <v>106400</v>
          </cell>
        </row>
        <row r="123">
          <cell r="H123">
            <v>7635069.767999999</v>
          </cell>
        </row>
        <row r="145">
          <cell r="H145">
            <v>1159450</v>
          </cell>
        </row>
      </sheetData>
      <sheetData sheetId="1">
        <row r="9">
          <cell r="F9">
            <v>46524.98825738608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PLOŠNE ZAHTEVE"/>
      <sheetName val="CESTA IN PLOČNIK"/>
      <sheetName val="ZIDOVI"/>
      <sheetName val="VODOVOD"/>
      <sheetName val="CESTNA RAZSVETLJAV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RUŠKA I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68"/>
  <sheetViews>
    <sheetView tabSelected="1" zoomScalePageLayoutView="0" workbookViewId="0" topLeftCell="A1">
      <selection activeCell="L11" sqref="L11"/>
    </sheetView>
  </sheetViews>
  <sheetFormatPr defaultColWidth="8.7109375" defaultRowHeight="12.75"/>
  <cols>
    <col min="1" max="16384" width="8.7109375" style="425" customWidth="1"/>
  </cols>
  <sheetData>
    <row r="2" spans="1:7" ht="16.5">
      <c r="A2" s="419"/>
      <c r="B2" s="420" t="s">
        <v>509</v>
      </c>
      <c r="C2" s="420"/>
      <c r="D2" s="421"/>
      <c r="E2" s="422"/>
      <c r="F2" s="423"/>
      <c r="G2" s="424"/>
    </row>
    <row r="3" spans="1:7" ht="15">
      <c r="A3" s="466" t="s">
        <v>510</v>
      </c>
      <c r="B3" s="466"/>
      <c r="C3" s="466"/>
      <c r="D3" s="466"/>
      <c r="E3" s="466"/>
      <c r="F3" s="466"/>
      <c r="G3" s="467"/>
    </row>
    <row r="4" spans="1:7" ht="15">
      <c r="A4" s="466" t="s">
        <v>511</v>
      </c>
      <c r="B4" s="466"/>
      <c r="C4" s="466"/>
      <c r="D4" s="466"/>
      <c r="E4" s="466"/>
      <c r="F4" s="466"/>
      <c r="G4" s="467"/>
    </row>
    <row r="5" spans="1:7" ht="15">
      <c r="A5" s="466" t="s">
        <v>512</v>
      </c>
      <c r="B5" s="466"/>
      <c r="C5" s="466"/>
      <c r="D5" s="466"/>
      <c r="E5" s="466"/>
      <c r="F5" s="466"/>
      <c r="G5" s="467"/>
    </row>
    <row r="6" spans="1:7" ht="15">
      <c r="A6" s="466" t="s">
        <v>513</v>
      </c>
      <c r="B6" s="466"/>
      <c r="C6" s="466"/>
      <c r="D6" s="466"/>
      <c r="E6" s="466"/>
      <c r="F6" s="466"/>
      <c r="G6" s="467"/>
    </row>
    <row r="7" spans="1:7" ht="15">
      <c r="A7" s="466" t="s">
        <v>514</v>
      </c>
      <c r="B7" s="466"/>
      <c r="C7" s="466"/>
      <c r="D7" s="466"/>
      <c r="E7" s="466"/>
      <c r="F7" s="466"/>
      <c r="G7" s="467"/>
    </row>
    <row r="8" spans="1:7" ht="15">
      <c r="A8" s="428" t="s">
        <v>515</v>
      </c>
      <c r="B8" s="426"/>
      <c r="C8" s="426"/>
      <c r="D8" s="426"/>
      <c r="E8" s="426"/>
      <c r="F8" s="426"/>
      <c r="G8" s="427"/>
    </row>
    <row r="9" spans="1:7" ht="15">
      <c r="A9" s="463" t="s">
        <v>516</v>
      </c>
      <c r="B9" s="463"/>
      <c r="C9" s="463"/>
      <c r="D9" s="463"/>
      <c r="E9" s="463"/>
      <c r="F9" s="463"/>
      <c r="G9" s="486"/>
    </row>
    <row r="10" spans="1:7" ht="15">
      <c r="A10" s="466" t="s">
        <v>517</v>
      </c>
      <c r="B10" s="482"/>
      <c r="C10" s="482"/>
      <c r="D10" s="482"/>
      <c r="E10" s="482"/>
      <c r="F10" s="482"/>
      <c r="G10" s="483"/>
    </row>
    <row r="11" spans="1:7" ht="15">
      <c r="A11" s="466" t="s">
        <v>518</v>
      </c>
      <c r="B11" s="466"/>
      <c r="C11" s="466"/>
      <c r="D11" s="466"/>
      <c r="E11" s="466"/>
      <c r="F11" s="466"/>
      <c r="G11" s="467"/>
    </row>
    <row r="12" spans="1:7" ht="15">
      <c r="A12" s="466" t="s">
        <v>519</v>
      </c>
      <c r="B12" s="466"/>
      <c r="C12" s="466"/>
      <c r="D12" s="466"/>
      <c r="E12" s="466"/>
      <c r="F12" s="466"/>
      <c r="G12" s="467"/>
    </row>
    <row r="13" spans="1:7" ht="15">
      <c r="A13" s="466" t="s">
        <v>520</v>
      </c>
      <c r="B13" s="466"/>
      <c r="C13" s="466"/>
      <c r="D13" s="466"/>
      <c r="E13" s="466"/>
      <c r="F13" s="466"/>
      <c r="G13" s="467"/>
    </row>
    <row r="14" spans="1:7" ht="15">
      <c r="A14" s="466" t="s">
        <v>521</v>
      </c>
      <c r="B14" s="466"/>
      <c r="C14" s="466"/>
      <c r="D14" s="466"/>
      <c r="E14" s="466"/>
      <c r="F14" s="466"/>
      <c r="G14" s="467"/>
    </row>
    <row r="15" spans="1:7" ht="15">
      <c r="A15" s="463" t="s">
        <v>522</v>
      </c>
      <c r="B15" s="463"/>
      <c r="C15" s="463"/>
      <c r="D15" s="463"/>
      <c r="E15" s="426"/>
      <c r="F15" s="426"/>
      <c r="G15" s="427"/>
    </row>
    <row r="16" spans="1:7" ht="15">
      <c r="A16" s="466" t="s">
        <v>523</v>
      </c>
      <c r="B16" s="466"/>
      <c r="C16" s="466"/>
      <c r="D16" s="466"/>
      <c r="E16" s="466"/>
      <c r="F16" s="466"/>
      <c r="G16" s="467"/>
    </row>
    <row r="17" spans="1:7" ht="15">
      <c r="A17" s="481" t="s">
        <v>524</v>
      </c>
      <c r="B17" s="466"/>
      <c r="C17" s="466"/>
      <c r="D17" s="466"/>
      <c r="E17" s="466"/>
      <c r="F17" s="466"/>
      <c r="G17" s="467"/>
    </row>
    <row r="18" spans="1:7" ht="15">
      <c r="A18" s="484" t="s">
        <v>525</v>
      </c>
      <c r="B18" s="472"/>
      <c r="C18" s="472"/>
      <c r="D18" s="472"/>
      <c r="E18" s="472"/>
      <c r="F18" s="472"/>
      <c r="G18" s="473"/>
    </row>
    <row r="19" spans="1:7" ht="15">
      <c r="A19" s="481" t="s">
        <v>526</v>
      </c>
      <c r="B19" s="481"/>
      <c r="C19" s="481"/>
      <c r="D19" s="481"/>
      <c r="E19" s="481"/>
      <c r="F19" s="481"/>
      <c r="G19" s="485"/>
    </row>
    <row r="20" spans="1:7" ht="15">
      <c r="A20" s="481" t="s">
        <v>527</v>
      </c>
      <c r="B20" s="481"/>
      <c r="C20" s="481"/>
      <c r="D20" s="481"/>
      <c r="E20" s="481"/>
      <c r="F20" s="481"/>
      <c r="G20" s="485"/>
    </row>
    <row r="21" spans="1:7" ht="15">
      <c r="A21" s="481" t="s">
        <v>528</v>
      </c>
      <c r="B21" s="482"/>
      <c r="C21" s="482"/>
      <c r="D21" s="482"/>
      <c r="E21" s="482"/>
      <c r="F21" s="482"/>
      <c r="G21" s="483"/>
    </row>
    <row r="22" spans="1:7" ht="15">
      <c r="A22" s="481" t="s">
        <v>529</v>
      </c>
      <c r="B22" s="466"/>
      <c r="C22" s="466"/>
      <c r="D22" s="466"/>
      <c r="E22" s="466"/>
      <c r="F22" s="466"/>
      <c r="G22" s="467"/>
    </row>
    <row r="23" spans="1:7" ht="15">
      <c r="A23" s="481" t="s">
        <v>530</v>
      </c>
      <c r="B23" s="482"/>
      <c r="C23" s="482"/>
      <c r="D23" s="482"/>
      <c r="E23" s="482"/>
      <c r="F23" s="482"/>
      <c r="G23" s="483"/>
    </row>
    <row r="24" spans="1:7" ht="15">
      <c r="A24" s="466" t="s">
        <v>531</v>
      </c>
      <c r="B24" s="482"/>
      <c r="C24" s="482"/>
      <c r="D24" s="482"/>
      <c r="E24" s="482"/>
      <c r="F24" s="482"/>
      <c r="G24" s="483"/>
    </row>
    <row r="25" spans="1:7" ht="15">
      <c r="A25" s="481" t="s">
        <v>532</v>
      </c>
      <c r="B25" s="466"/>
      <c r="C25" s="466"/>
      <c r="D25" s="466"/>
      <c r="E25" s="466"/>
      <c r="F25" s="466"/>
      <c r="G25" s="467"/>
    </row>
    <row r="26" spans="1:7" ht="15">
      <c r="A26" s="466" t="s">
        <v>533</v>
      </c>
      <c r="B26" s="466"/>
      <c r="C26" s="466"/>
      <c r="D26" s="466"/>
      <c r="E26" s="466"/>
      <c r="F26" s="466"/>
      <c r="G26" s="467"/>
    </row>
    <row r="27" spans="1:7" ht="15">
      <c r="A27" s="481" t="s">
        <v>534</v>
      </c>
      <c r="B27" s="466"/>
      <c r="C27" s="466"/>
      <c r="D27" s="466"/>
      <c r="E27" s="466"/>
      <c r="F27" s="466"/>
      <c r="G27" s="467"/>
    </row>
    <row r="28" spans="1:7" ht="15">
      <c r="A28" s="481" t="s">
        <v>535</v>
      </c>
      <c r="B28" s="470"/>
      <c r="C28" s="470"/>
      <c r="D28" s="470"/>
      <c r="E28" s="470"/>
      <c r="F28" s="470"/>
      <c r="G28" s="471"/>
    </row>
    <row r="29" spans="1:7" ht="15">
      <c r="A29" s="481" t="s">
        <v>536</v>
      </c>
      <c r="B29" s="466"/>
      <c r="C29" s="466"/>
      <c r="D29" s="466"/>
      <c r="E29" s="466"/>
      <c r="F29" s="466"/>
      <c r="G29" s="467"/>
    </row>
    <row r="30" spans="1:7" ht="15">
      <c r="A30" s="481" t="s">
        <v>537</v>
      </c>
      <c r="B30" s="466"/>
      <c r="C30" s="466"/>
      <c r="D30" s="466"/>
      <c r="E30" s="466"/>
      <c r="F30" s="466"/>
      <c r="G30" s="467"/>
    </row>
    <row r="31" spans="1:7" ht="15">
      <c r="A31" s="481" t="s">
        <v>538</v>
      </c>
      <c r="B31" s="466"/>
      <c r="C31" s="466"/>
      <c r="D31" s="466"/>
      <c r="E31" s="466"/>
      <c r="F31" s="466"/>
      <c r="G31" s="467"/>
    </row>
    <row r="32" spans="1:7" ht="15">
      <c r="A32" s="466" t="s">
        <v>539</v>
      </c>
      <c r="B32" s="466"/>
      <c r="C32" s="466"/>
      <c r="D32" s="466"/>
      <c r="E32" s="466"/>
      <c r="F32" s="466"/>
      <c r="G32" s="467"/>
    </row>
    <row r="33" spans="1:7" ht="15">
      <c r="A33" s="470" t="s">
        <v>540</v>
      </c>
      <c r="B33" s="470"/>
      <c r="C33" s="470"/>
      <c r="D33" s="470"/>
      <c r="E33" s="470"/>
      <c r="F33" s="470"/>
      <c r="G33" s="471"/>
    </row>
    <row r="34" spans="1:7" ht="15">
      <c r="A34" s="463" t="s">
        <v>541</v>
      </c>
      <c r="B34" s="463"/>
      <c r="C34" s="463"/>
      <c r="D34" s="463"/>
      <c r="E34" s="426"/>
      <c r="F34" s="426"/>
      <c r="G34" s="427"/>
    </row>
    <row r="35" spans="1:7" ht="15">
      <c r="A35" s="472" t="s">
        <v>542</v>
      </c>
      <c r="B35" s="479"/>
      <c r="C35" s="479"/>
      <c r="D35" s="479"/>
      <c r="E35" s="479"/>
      <c r="F35" s="479"/>
      <c r="G35" s="480"/>
    </row>
    <row r="36" spans="1:7" ht="15">
      <c r="A36" s="466" t="s">
        <v>543</v>
      </c>
      <c r="B36" s="470"/>
      <c r="C36" s="470"/>
      <c r="D36" s="470"/>
      <c r="E36" s="470"/>
      <c r="F36" s="470"/>
      <c r="G36" s="471"/>
    </row>
    <row r="37" spans="1:7" ht="15">
      <c r="A37" s="466" t="s">
        <v>544</v>
      </c>
      <c r="B37" s="470"/>
      <c r="C37" s="470"/>
      <c r="D37" s="470"/>
      <c r="E37" s="470"/>
      <c r="F37" s="470"/>
      <c r="G37" s="471"/>
    </row>
    <row r="38" spans="1:7" ht="15">
      <c r="A38" s="466" t="s">
        <v>545</v>
      </c>
      <c r="B38" s="466"/>
      <c r="C38" s="466"/>
      <c r="D38" s="466"/>
      <c r="E38" s="466"/>
      <c r="F38" s="466"/>
      <c r="G38" s="467"/>
    </row>
    <row r="39" spans="1:7" ht="15">
      <c r="A39" s="457" t="s">
        <v>546</v>
      </c>
      <c r="B39" s="468"/>
      <c r="C39" s="468"/>
      <c r="D39" s="468"/>
      <c r="E39" s="468"/>
      <c r="F39" s="468"/>
      <c r="G39" s="469"/>
    </row>
    <row r="40" spans="1:7" ht="15">
      <c r="A40" s="476" t="s">
        <v>547</v>
      </c>
      <c r="B40" s="468"/>
      <c r="C40" s="468"/>
      <c r="D40" s="468"/>
      <c r="E40" s="468"/>
      <c r="F40" s="468"/>
      <c r="G40" s="469"/>
    </row>
    <row r="41" spans="1:7" ht="15">
      <c r="A41" s="466" t="s">
        <v>548</v>
      </c>
      <c r="B41" s="474"/>
      <c r="C41" s="474"/>
      <c r="D41" s="474"/>
      <c r="E41" s="474"/>
      <c r="F41" s="474"/>
      <c r="G41" s="475"/>
    </row>
    <row r="42" spans="1:7" ht="15">
      <c r="A42" s="466" t="s">
        <v>549</v>
      </c>
      <c r="B42" s="474"/>
      <c r="C42" s="474"/>
      <c r="D42" s="474"/>
      <c r="E42" s="474"/>
      <c r="F42" s="474"/>
      <c r="G42" s="475"/>
    </row>
    <row r="43" spans="1:7" ht="15">
      <c r="A43" s="466" t="s">
        <v>550</v>
      </c>
      <c r="B43" s="477"/>
      <c r="C43" s="477"/>
      <c r="D43" s="477"/>
      <c r="E43" s="477"/>
      <c r="F43" s="477"/>
      <c r="G43" s="478"/>
    </row>
    <row r="44" spans="1:7" ht="15">
      <c r="A44" s="466" t="s">
        <v>551</v>
      </c>
      <c r="B44" s="468"/>
      <c r="C44" s="468"/>
      <c r="D44" s="468"/>
      <c r="E44" s="468"/>
      <c r="F44" s="468"/>
      <c r="G44" s="469"/>
    </row>
    <row r="45" spans="1:7" ht="15">
      <c r="A45" s="466" t="s">
        <v>552</v>
      </c>
      <c r="B45" s="468"/>
      <c r="C45" s="468"/>
      <c r="D45" s="468"/>
      <c r="E45" s="468"/>
      <c r="F45" s="468"/>
      <c r="G45" s="469"/>
    </row>
    <row r="46" spans="1:7" ht="15">
      <c r="A46" s="429" t="s">
        <v>553</v>
      </c>
      <c r="B46" s="430"/>
      <c r="C46" s="430"/>
      <c r="D46" s="430"/>
      <c r="E46" s="430"/>
      <c r="F46" s="430"/>
      <c r="G46" s="431"/>
    </row>
    <row r="47" spans="1:7" ht="15">
      <c r="A47" s="466" t="s">
        <v>554</v>
      </c>
      <c r="B47" s="466"/>
      <c r="C47" s="466"/>
      <c r="D47" s="466"/>
      <c r="E47" s="466"/>
      <c r="F47" s="466"/>
      <c r="G47" s="467"/>
    </row>
    <row r="48" spans="1:7" ht="15">
      <c r="A48" s="472" t="s">
        <v>555</v>
      </c>
      <c r="B48" s="472"/>
      <c r="C48" s="472"/>
      <c r="D48" s="472"/>
      <c r="E48" s="472"/>
      <c r="F48" s="472"/>
      <c r="G48" s="473"/>
    </row>
    <row r="49" spans="1:7" ht="15">
      <c r="A49" s="466" t="s">
        <v>556</v>
      </c>
      <c r="B49" s="474"/>
      <c r="C49" s="474"/>
      <c r="D49" s="474"/>
      <c r="E49" s="474"/>
      <c r="F49" s="474"/>
      <c r="G49" s="475"/>
    </row>
    <row r="50" spans="1:7" ht="15">
      <c r="A50" s="470" t="s">
        <v>557</v>
      </c>
      <c r="B50" s="468"/>
      <c r="C50" s="468"/>
      <c r="D50" s="468"/>
      <c r="E50" s="468"/>
      <c r="F50" s="468"/>
      <c r="G50" s="469"/>
    </row>
    <row r="51" spans="1:7" ht="15">
      <c r="A51" s="470" t="s">
        <v>558</v>
      </c>
      <c r="B51" s="468"/>
      <c r="C51" s="468"/>
      <c r="D51" s="468"/>
      <c r="E51" s="468"/>
      <c r="F51" s="468"/>
      <c r="G51" s="469"/>
    </row>
    <row r="52" spans="1:7" ht="15">
      <c r="A52" s="470" t="s">
        <v>559</v>
      </c>
      <c r="B52" s="470"/>
      <c r="C52" s="470"/>
      <c r="D52" s="470"/>
      <c r="E52" s="470"/>
      <c r="F52" s="470"/>
      <c r="G52" s="471"/>
    </row>
    <row r="53" spans="1:7" ht="15">
      <c r="A53" s="432" t="s">
        <v>560</v>
      </c>
      <c r="B53" s="430"/>
      <c r="C53" s="430"/>
      <c r="D53" s="430"/>
      <c r="E53" s="430"/>
      <c r="F53" s="430"/>
      <c r="G53" s="431"/>
    </row>
    <row r="54" spans="1:7" ht="15">
      <c r="A54" s="466" t="s">
        <v>561</v>
      </c>
      <c r="B54" s="468"/>
      <c r="C54" s="468"/>
      <c r="D54" s="468"/>
      <c r="E54" s="468"/>
      <c r="F54" s="468"/>
      <c r="G54" s="469"/>
    </row>
    <row r="55" spans="1:7" ht="15">
      <c r="A55" s="466" t="s">
        <v>562</v>
      </c>
      <c r="B55" s="470"/>
      <c r="C55" s="470"/>
      <c r="D55" s="470"/>
      <c r="E55" s="470"/>
      <c r="F55" s="470"/>
      <c r="G55" s="471"/>
    </row>
    <row r="56" spans="1:7" ht="15">
      <c r="A56" s="466" t="s">
        <v>563</v>
      </c>
      <c r="B56" s="468"/>
      <c r="C56" s="468"/>
      <c r="D56" s="468"/>
      <c r="E56" s="468"/>
      <c r="F56" s="468"/>
      <c r="G56" s="469"/>
    </row>
    <row r="57" spans="1:7" ht="15">
      <c r="A57" s="463" t="s">
        <v>564</v>
      </c>
      <c r="B57" s="464"/>
      <c r="C57" s="464"/>
      <c r="D57" s="464"/>
      <c r="E57" s="464"/>
      <c r="F57" s="464"/>
      <c r="G57" s="465"/>
    </row>
    <row r="58" spans="1:7" ht="15">
      <c r="A58" s="466" t="s">
        <v>565</v>
      </c>
      <c r="B58" s="468"/>
      <c r="C58" s="468"/>
      <c r="D58" s="468"/>
      <c r="E58" s="468"/>
      <c r="F58" s="468"/>
      <c r="G58" s="469"/>
    </row>
    <row r="59" spans="1:7" ht="15">
      <c r="A59" s="470" t="s">
        <v>566</v>
      </c>
      <c r="B59" s="468"/>
      <c r="C59" s="468"/>
      <c r="D59" s="468"/>
      <c r="E59" s="468"/>
      <c r="F59" s="468"/>
      <c r="G59" s="469"/>
    </row>
    <row r="60" spans="1:7" ht="15">
      <c r="A60" s="457" t="s">
        <v>567</v>
      </c>
      <c r="B60" s="458"/>
      <c r="C60" s="458"/>
      <c r="D60" s="458"/>
      <c r="E60" s="458"/>
      <c r="F60" s="458"/>
      <c r="G60" s="459"/>
    </row>
    <row r="61" spans="1:7" ht="15">
      <c r="A61" s="463" t="s">
        <v>568</v>
      </c>
      <c r="B61" s="464"/>
      <c r="C61" s="464"/>
      <c r="D61" s="464"/>
      <c r="E61" s="464"/>
      <c r="F61" s="464"/>
      <c r="G61" s="465"/>
    </row>
    <row r="62" spans="1:7" ht="15">
      <c r="A62" s="466" t="s">
        <v>569</v>
      </c>
      <c r="B62" s="466"/>
      <c r="C62" s="466"/>
      <c r="D62" s="466"/>
      <c r="E62" s="466"/>
      <c r="F62" s="466"/>
      <c r="G62" s="467"/>
    </row>
    <row r="63" spans="1:7" ht="15">
      <c r="A63" s="466" t="s">
        <v>570</v>
      </c>
      <c r="B63" s="466"/>
      <c r="C63" s="466"/>
      <c r="D63" s="466"/>
      <c r="E63" s="466"/>
      <c r="F63" s="466"/>
      <c r="G63" s="467"/>
    </row>
    <row r="64" spans="1:7" ht="15">
      <c r="A64" s="463" t="s">
        <v>571</v>
      </c>
      <c r="B64" s="464"/>
      <c r="C64" s="464"/>
      <c r="D64" s="464"/>
      <c r="E64" s="464"/>
      <c r="F64" s="464"/>
      <c r="G64" s="465"/>
    </row>
    <row r="65" spans="1:7" ht="15">
      <c r="A65" s="457" t="s">
        <v>572</v>
      </c>
      <c r="B65" s="458"/>
      <c r="C65" s="458"/>
      <c r="D65" s="458"/>
      <c r="E65" s="458"/>
      <c r="F65" s="458"/>
      <c r="G65" s="459"/>
    </row>
    <row r="66" spans="1:7" ht="15">
      <c r="A66" s="457" t="s">
        <v>573</v>
      </c>
      <c r="B66" s="458"/>
      <c r="C66" s="458"/>
      <c r="D66" s="458"/>
      <c r="E66" s="458"/>
      <c r="F66" s="458"/>
      <c r="G66" s="459"/>
    </row>
    <row r="67" spans="1:7" ht="15">
      <c r="A67" s="460" t="s">
        <v>574</v>
      </c>
      <c r="B67" s="461"/>
      <c r="C67" s="461"/>
      <c r="D67" s="461"/>
      <c r="E67" s="461"/>
      <c r="F67" s="461"/>
      <c r="G67" s="462"/>
    </row>
    <row r="68" spans="1:7" ht="15">
      <c r="A68" s="433"/>
      <c r="B68" s="433"/>
      <c r="C68" s="430"/>
      <c r="D68" s="433"/>
      <c r="E68" s="430"/>
      <c r="F68" s="433"/>
      <c r="G68" s="433"/>
    </row>
  </sheetData>
  <sheetProtection/>
  <mergeCells count="62">
    <mergeCell ref="A3:G3"/>
    <mergeCell ref="A4:G4"/>
    <mergeCell ref="A5:G5"/>
    <mergeCell ref="A6:G6"/>
    <mergeCell ref="A7:G7"/>
    <mergeCell ref="A9:G9"/>
    <mergeCell ref="A10:G10"/>
    <mergeCell ref="A11:G11"/>
    <mergeCell ref="A12:G12"/>
    <mergeCell ref="A13:G13"/>
    <mergeCell ref="A14:G14"/>
    <mergeCell ref="A15:D15"/>
    <mergeCell ref="A16:G16"/>
    <mergeCell ref="A17:G17"/>
    <mergeCell ref="A18:G18"/>
    <mergeCell ref="A19:G19"/>
    <mergeCell ref="A20:G20"/>
    <mergeCell ref="A21:G21"/>
    <mergeCell ref="A22:G22"/>
    <mergeCell ref="A23:G23"/>
    <mergeCell ref="A24:G24"/>
    <mergeCell ref="A25:G25"/>
    <mergeCell ref="A26:G26"/>
    <mergeCell ref="A27:G27"/>
    <mergeCell ref="A28:G28"/>
    <mergeCell ref="A29:G29"/>
    <mergeCell ref="A30:G30"/>
    <mergeCell ref="A31:G31"/>
    <mergeCell ref="A32:G32"/>
    <mergeCell ref="A33:G33"/>
    <mergeCell ref="A34:D34"/>
    <mergeCell ref="A35:G35"/>
    <mergeCell ref="A36:G36"/>
    <mergeCell ref="A37:G37"/>
    <mergeCell ref="A38:G38"/>
    <mergeCell ref="A39:G39"/>
    <mergeCell ref="A40:G40"/>
    <mergeCell ref="A41:G41"/>
    <mergeCell ref="A42:G42"/>
    <mergeCell ref="A43:G43"/>
    <mergeCell ref="A44:G44"/>
    <mergeCell ref="A45:G45"/>
    <mergeCell ref="A47:G47"/>
    <mergeCell ref="A48:G48"/>
    <mergeCell ref="A49:G49"/>
    <mergeCell ref="A50:G50"/>
    <mergeCell ref="A51:G51"/>
    <mergeCell ref="A52:G52"/>
    <mergeCell ref="A54:G54"/>
    <mergeCell ref="A55:G55"/>
    <mergeCell ref="A56:G56"/>
    <mergeCell ref="A57:G57"/>
    <mergeCell ref="A58:G58"/>
    <mergeCell ref="A59:G59"/>
    <mergeCell ref="A66:G66"/>
    <mergeCell ref="A67:G67"/>
    <mergeCell ref="A60:G60"/>
    <mergeCell ref="A61:G61"/>
    <mergeCell ref="A62:G62"/>
    <mergeCell ref="A63:G63"/>
    <mergeCell ref="A64:G64"/>
    <mergeCell ref="A65:G65"/>
  </mergeCells>
  <printOptions/>
  <pageMargins left="0.7086614173228347" right="0.7086614173228347" top="0.7480314960629921" bottom="0.7480314960629921" header="0.31496062992125984" footer="0.31496062992125984"/>
  <pageSetup horizontalDpi="600" verticalDpi="600" orientation="portrait" paperSize="9" scale="85"/>
</worksheet>
</file>

<file path=xl/worksheets/sheet10.xml><?xml version="1.0" encoding="utf-8"?>
<worksheet xmlns="http://schemas.openxmlformats.org/spreadsheetml/2006/main" xmlns:r="http://schemas.openxmlformats.org/officeDocument/2006/relationships">
  <dimension ref="A1:L1829"/>
  <sheetViews>
    <sheetView zoomScale="150" zoomScaleNormal="150" zoomScalePageLayoutView="0" workbookViewId="0" topLeftCell="A1">
      <selection activeCell="M13" sqref="M13"/>
    </sheetView>
  </sheetViews>
  <sheetFormatPr defaultColWidth="9.140625" defaultRowHeight="12.75"/>
  <cols>
    <col min="1" max="1" width="6.140625" style="387" customWidth="1"/>
    <col min="2" max="2" width="36.28125" style="386" customWidth="1"/>
    <col min="3" max="3" width="7.7109375" style="388" customWidth="1"/>
    <col min="4" max="4" width="10.7109375" style="389" customWidth="1"/>
    <col min="5" max="5" width="15.7109375" style="390" hidden="1" customWidth="1"/>
    <col min="6" max="6" width="15.7109375" style="390" customWidth="1"/>
    <col min="7" max="7" width="10.28125" style="385" customWidth="1"/>
    <col min="8" max="9" width="10.28125" style="385" hidden="1" customWidth="1"/>
    <col min="10" max="16384" width="9.140625" style="385" customWidth="1"/>
  </cols>
  <sheetData>
    <row r="1" spans="1:6" s="81" customFormat="1" ht="19.5" customHeight="1" thickBot="1">
      <c r="A1" s="106" t="s">
        <v>34</v>
      </c>
      <c r="B1" s="369" t="s">
        <v>35</v>
      </c>
      <c r="C1" s="108"/>
      <c r="D1" s="109"/>
      <c r="E1" s="110" t="s">
        <v>119</v>
      </c>
      <c r="F1" s="110" t="s">
        <v>120</v>
      </c>
    </row>
    <row r="2" spans="1:7" s="83" customFormat="1" ht="15.75" customHeight="1">
      <c r="A2" s="105"/>
      <c r="B2" s="111"/>
      <c r="C2" s="370"/>
      <c r="D2" s="113"/>
      <c r="E2" s="114"/>
      <c r="F2" s="114"/>
      <c r="G2" s="82"/>
    </row>
    <row r="3" spans="1:9" s="83" customFormat="1" ht="15.75" customHeight="1">
      <c r="A3" s="22" t="s">
        <v>37</v>
      </c>
      <c r="B3" s="104" t="s">
        <v>45</v>
      </c>
      <c r="C3" s="371"/>
      <c r="D3" s="372"/>
      <c r="E3" s="115">
        <f>'[1]PZ1-cene'!H11</f>
        <v>380000</v>
      </c>
      <c r="F3" s="153">
        <f>PZ3!I11</f>
        <v>0</v>
      </c>
      <c r="H3" s="83">
        <f aca="true" t="shared" si="0" ref="H3:H13">+F3*239.64</f>
        <v>0</v>
      </c>
      <c r="I3" s="373">
        <f aca="true" t="shared" si="1" ref="I3:I13">+H3-E3</f>
        <v>-380000</v>
      </c>
    </row>
    <row r="4" spans="1:9" s="83" customFormat="1" ht="15.75" customHeight="1">
      <c r="A4" s="22" t="s">
        <v>24</v>
      </c>
      <c r="B4" s="104" t="s">
        <v>46</v>
      </c>
      <c r="C4" s="371"/>
      <c r="D4" s="372"/>
      <c r="E4" s="115">
        <f>'[1]PZ1-cene'!H59</f>
        <v>738407.5179999999</v>
      </c>
      <c r="F4" s="153">
        <f>PZ3!I61</f>
        <v>0</v>
      </c>
      <c r="H4" s="83">
        <f t="shared" si="0"/>
        <v>0</v>
      </c>
      <c r="I4" s="373">
        <f t="shared" si="1"/>
        <v>-738407.5179999999</v>
      </c>
    </row>
    <row r="5" spans="1:9" s="83" customFormat="1" ht="15.75" customHeight="1">
      <c r="A5" s="22" t="s">
        <v>87</v>
      </c>
      <c r="B5" s="104" t="s">
        <v>48</v>
      </c>
      <c r="C5" s="371"/>
      <c r="D5" s="372"/>
      <c r="E5" s="115">
        <f>'[1]PZ1-cene'!H69</f>
        <v>106400</v>
      </c>
      <c r="F5" s="153">
        <f>PZ3!I71</f>
        <v>0</v>
      </c>
      <c r="H5" s="83">
        <f t="shared" si="0"/>
        <v>0</v>
      </c>
      <c r="I5" s="373">
        <f t="shared" si="1"/>
        <v>-106400</v>
      </c>
    </row>
    <row r="6" spans="1:9" s="83" customFormat="1" ht="15.75" customHeight="1">
      <c r="A6" s="22" t="s">
        <v>343</v>
      </c>
      <c r="B6" s="104" t="s">
        <v>396</v>
      </c>
      <c r="C6" s="371"/>
      <c r="D6" s="372"/>
      <c r="E6" s="115">
        <f>'[1]PZ1-cene'!H123</f>
        <v>7635069.767999999</v>
      </c>
      <c r="F6" s="153">
        <f>PZ3!I125</f>
        <v>0</v>
      </c>
      <c r="H6" s="83">
        <f t="shared" si="0"/>
        <v>0</v>
      </c>
      <c r="I6" s="373">
        <f t="shared" si="1"/>
        <v>-7635069.767999999</v>
      </c>
    </row>
    <row r="7" spans="1:9" s="83" customFormat="1" ht="15.75" customHeight="1">
      <c r="A7" s="22" t="s">
        <v>5</v>
      </c>
      <c r="B7" s="104" t="s">
        <v>49</v>
      </c>
      <c r="C7" s="371"/>
      <c r="D7" s="372"/>
      <c r="E7" s="115">
        <f>'[1]PZ1-cene'!H124</f>
        <v>0</v>
      </c>
      <c r="F7" s="153">
        <f>PZ3!I131</f>
        <v>0</v>
      </c>
      <c r="I7" s="373"/>
    </row>
    <row r="8" spans="1:9" s="83" customFormat="1" ht="15.75" customHeight="1">
      <c r="A8" s="11" t="s">
        <v>93</v>
      </c>
      <c r="B8" s="51" t="s">
        <v>50</v>
      </c>
      <c r="C8" s="374"/>
      <c r="D8" s="375"/>
      <c r="E8" s="131">
        <f>'[1]PZ1-cene'!H145</f>
        <v>1159450</v>
      </c>
      <c r="F8" s="172">
        <f>PZ3!I145</f>
        <v>0</v>
      </c>
      <c r="H8" s="83">
        <f t="shared" si="0"/>
        <v>0</v>
      </c>
      <c r="I8" s="373">
        <f t="shared" si="1"/>
        <v>-1159450</v>
      </c>
    </row>
    <row r="9" spans="1:9" s="83" customFormat="1" ht="15.75" customHeight="1" thickBot="1">
      <c r="A9" s="376"/>
      <c r="B9" s="104" t="s">
        <v>323</v>
      </c>
      <c r="C9" s="371"/>
      <c r="D9" s="372"/>
      <c r="E9" s="115">
        <f>+E8*0.05</f>
        <v>57972.5</v>
      </c>
      <c r="F9" s="153">
        <f>SUM(F3:F8)*0.1</f>
        <v>0</v>
      </c>
      <c r="H9" s="83">
        <f>+F9*239.64</f>
        <v>0</v>
      </c>
      <c r="I9" s="373">
        <f>+H9-E9</f>
        <v>-57972.5</v>
      </c>
    </row>
    <row r="10" spans="1:9" s="83" customFormat="1" ht="15.75" customHeight="1" thickBot="1">
      <c r="A10" s="117"/>
      <c r="B10" s="532" t="s">
        <v>51</v>
      </c>
      <c r="C10" s="533"/>
      <c r="D10" s="116"/>
      <c r="E10" s="175">
        <f>SUM(E3:E8)</f>
        <v>10019327.285999998</v>
      </c>
      <c r="F10" s="171">
        <f>SUM(F3:F9)</f>
        <v>0</v>
      </c>
      <c r="H10" s="83">
        <f t="shared" si="0"/>
        <v>0</v>
      </c>
      <c r="I10" s="373">
        <f t="shared" si="1"/>
        <v>-10019327.285999998</v>
      </c>
    </row>
    <row r="11" spans="1:9" s="83" customFormat="1" ht="15.75" customHeight="1" thickBot="1">
      <c r="A11" s="174"/>
      <c r="B11" s="51" t="s">
        <v>268</v>
      </c>
      <c r="C11" s="374"/>
      <c r="D11" s="375"/>
      <c r="E11" s="131" t="e">
        <f>#REF!*0.2</f>
        <v>#REF!</v>
      </c>
      <c r="F11" s="172">
        <f>F10*0.22</f>
        <v>0</v>
      </c>
      <c r="G11" s="373"/>
      <c r="H11" s="83">
        <f t="shared" si="0"/>
        <v>0</v>
      </c>
      <c r="I11" s="373" t="e">
        <f t="shared" si="1"/>
        <v>#REF!</v>
      </c>
    </row>
    <row r="12" spans="1:9" s="83" customFormat="1" ht="15.75" customHeight="1" thickBot="1">
      <c r="A12" s="117"/>
      <c r="B12" s="532" t="s">
        <v>51</v>
      </c>
      <c r="C12" s="533"/>
      <c r="D12" s="116"/>
      <c r="E12" s="175" t="e">
        <f>SUM(E11:E11)</f>
        <v>#REF!</v>
      </c>
      <c r="F12" s="171">
        <f>SUM(F10:F11)</f>
        <v>0</v>
      </c>
      <c r="H12" s="83">
        <f t="shared" si="0"/>
        <v>0</v>
      </c>
      <c r="I12" s="373" t="e">
        <f t="shared" si="1"/>
        <v>#REF!</v>
      </c>
    </row>
    <row r="13" spans="1:10" s="83" customFormat="1" ht="15.75" customHeight="1">
      <c r="A13" s="87"/>
      <c r="B13" s="88"/>
      <c r="C13" s="377"/>
      <c r="G13" s="373"/>
      <c r="H13" s="373">
        <f t="shared" si="0"/>
        <v>0</v>
      </c>
      <c r="I13" s="373">
        <f t="shared" si="1"/>
        <v>0</v>
      </c>
      <c r="J13" s="373"/>
    </row>
    <row r="14" spans="1:3" s="83" customFormat="1" ht="15.75" customHeight="1">
      <c r="A14" s="87"/>
      <c r="B14" s="88"/>
      <c r="C14" s="377"/>
    </row>
    <row r="15" spans="1:3" s="83" customFormat="1" ht="15.75" customHeight="1">
      <c r="A15" s="87"/>
      <c r="B15" s="88"/>
      <c r="C15" s="377"/>
    </row>
    <row r="16" spans="1:3" s="83" customFormat="1" ht="15.75" customHeight="1">
      <c r="A16" s="87"/>
      <c r="B16" s="88"/>
      <c r="C16" s="377"/>
    </row>
    <row r="17" spans="1:3" s="83" customFormat="1" ht="15.75" customHeight="1">
      <c r="A17" s="87"/>
      <c r="B17" s="88"/>
      <c r="C17" s="377"/>
    </row>
    <row r="18" spans="1:3" s="83" customFormat="1" ht="11.25">
      <c r="A18" s="87"/>
      <c r="B18" s="88"/>
      <c r="C18" s="377"/>
    </row>
    <row r="19" spans="1:3" s="83" customFormat="1" ht="11.25">
      <c r="A19" s="87"/>
      <c r="B19" s="88"/>
      <c r="C19" s="377"/>
    </row>
    <row r="20" spans="1:3" s="83" customFormat="1" ht="11.25">
      <c r="A20" s="87"/>
      <c r="B20" s="88"/>
      <c r="C20" s="377"/>
    </row>
    <row r="21" spans="1:3" s="83" customFormat="1" ht="11.25">
      <c r="A21" s="87"/>
      <c r="B21" s="88"/>
      <c r="C21" s="377"/>
    </row>
    <row r="22" spans="1:3" s="83" customFormat="1" ht="11.25">
      <c r="A22" s="87"/>
      <c r="B22" s="88"/>
      <c r="C22" s="377"/>
    </row>
    <row r="23" spans="1:3" s="83" customFormat="1" ht="11.25">
      <c r="A23" s="87"/>
      <c r="B23" s="88"/>
      <c r="C23" s="377"/>
    </row>
    <row r="24" spans="1:3" s="83" customFormat="1" ht="11.25">
      <c r="A24" s="87"/>
      <c r="B24" s="88"/>
      <c r="C24" s="377"/>
    </row>
    <row r="25" spans="1:3" s="83" customFormat="1" ht="11.25">
      <c r="A25" s="87"/>
      <c r="B25" s="88"/>
      <c r="C25" s="377"/>
    </row>
    <row r="26" spans="1:3" s="380" customFormat="1" ht="11.25">
      <c r="A26" s="378"/>
      <c r="B26" s="379"/>
      <c r="C26" s="374"/>
    </row>
    <row r="27" spans="1:3" s="380" customFormat="1" ht="11.25">
      <c r="A27" s="378"/>
      <c r="B27" s="379"/>
      <c r="C27" s="374"/>
    </row>
    <row r="28" spans="1:3" s="380" customFormat="1" ht="11.25">
      <c r="A28" s="378"/>
      <c r="B28" s="379"/>
      <c r="C28" s="374"/>
    </row>
    <row r="29" spans="1:3" s="380" customFormat="1" ht="11.25">
      <c r="A29" s="378"/>
      <c r="B29" s="379"/>
      <c r="C29" s="374"/>
    </row>
    <row r="30" spans="1:3" s="380" customFormat="1" ht="11.25">
      <c r="A30" s="378"/>
      <c r="B30" s="379"/>
      <c r="C30" s="374"/>
    </row>
    <row r="31" spans="1:3" s="380" customFormat="1" ht="11.25">
      <c r="A31" s="378"/>
      <c r="B31" s="379"/>
      <c r="C31" s="374"/>
    </row>
    <row r="32" spans="1:3" s="380" customFormat="1" ht="11.25">
      <c r="A32" s="378"/>
      <c r="B32" s="379"/>
      <c r="C32" s="374"/>
    </row>
    <row r="33" spans="1:3" s="380" customFormat="1" ht="11.25">
      <c r="A33" s="378"/>
      <c r="B33" s="379"/>
      <c r="C33" s="374"/>
    </row>
    <row r="34" spans="1:3" s="380" customFormat="1" ht="11.25">
      <c r="A34" s="378"/>
      <c r="B34" s="379"/>
      <c r="C34" s="374"/>
    </row>
    <row r="35" spans="1:3" s="380" customFormat="1" ht="11.25">
      <c r="A35" s="378"/>
      <c r="B35" s="379"/>
      <c r="C35" s="374"/>
    </row>
    <row r="36" spans="1:3" s="380" customFormat="1" ht="11.25">
      <c r="A36" s="378"/>
      <c r="B36" s="379"/>
      <c r="C36" s="374"/>
    </row>
    <row r="37" spans="1:3" s="380" customFormat="1" ht="11.25">
      <c r="A37" s="378"/>
      <c r="B37" s="379"/>
      <c r="C37" s="374"/>
    </row>
    <row r="38" spans="1:3" s="380" customFormat="1" ht="11.25">
      <c r="A38" s="378"/>
      <c r="B38" s="379"/>
      <c r="C38" s="374"/>
    </row>
    <row r="39" spans="1:7" s="381" customFormat="1" ht="11.25">
      <c r="A39" s="378"/>
      <c r="B39" s="379"/>
      <c r="C39" s="374"/>
      <c r="D39" s="380"/>
      <c r="E39" s="380"/>
      <c r="F39" s="380"/>
      <c r="G39" s="380"/>
    </row>
    <row r="40" spans="1:3" s="381" customFormat="1" ht="11.25">
      <c r="A40" s="382"/>
      <c r="B40" s="383"/>
      <c r="C40" s="384"/>
    </row>
    <row r="41" spans="1:3" s="381" customFormat="1" ht="11.25">
      <c r="A41" s="382"/>
      <c r="B41" s="383"/>
      <c r="C41" s="384"/>
    </row>
    <row r="42" spans="1:3" s="381" customFormat="1" ht="11.25">
      <c r="A42" s="382"/>
      <c r="B42" s="383"/>
      <c r="C42" s="384"/>
    </row>
    <row r="43" spans="1:3" s="381" customFormat="1" ht="11.25">
      <c r="A43" s="382"/>
      <c r="B43" s="383"/>
      <c r="C43" s="384"/>
    </row>
    <row r="44" spans="1:3" s="381" customFormat="1" ht="11.25">
      <c r="A44" s="382"/>
      <c r="B44" s="383"/>
      <c r="C44" s="384"/>
    </row>
    <row r="45" spans="1:3" s="381" customFormat="1" ht="11.25">
      <c r="A45" s="382"/>
      <c r="B45" s="383"/>
      <c r="C45" s="384"/>
    </row>
    <row r="46" spans="1:3" s="381" customFormat="1" ht="11.25">
      <c r="A46" s="382"/>
      <c r="B46" s="383"/>
      <c r="C46" s="384"/>
    </row>
    <row r="47" spans="1:3" s="381" customFormat="1" ht="11.25">
      <c r="A47" s="382"/>
      <c r="B47" s="383"/>
      <c r="C47" s="384"/>
    </row>
    <row r="48" spans="1:3" s="381" customFormat="1" ht="11.25">
      <c r="A48" s="382"/>
      <c r="B48" s="383"/>
      <c r="C48" s="384"/>
    </row>
    <row r="49" spans="1:3" s="381" customFormat="1" ht="11.25">
      <c r="A49" s="382"/>
      <c r="B49" s="383"/>
      <c r="C49" s="384"/>
    </row>
    <row r="50" spans="1:3" s="381" customFormat="1" ht="11.25">
      <c r="A50" s="382"/>
      <c r="B50" s="383"/>
      <c r="C50" s="384"/>
    </row>
    <row r="51" spans="1:3" s="381" customFormat="1" ht="11.25">
      <c r="A51" s="382"/>
      <c r="B51" s="383"/>
      <c r="C51" s="384"/>
    </row>
    <row r="52" spans="1:3" s="381" customFormat="1" ht="11.25">
      <c r="A52" s="382"/>
      <c r="B52" s="383"/>
      <c r="C52" s="384"/>
    </row>
    <row r="53" spans="1:3" s="381" customFormat="1" ht="11.25">
      <c r="A53" s="382"/>
      <c r="B53" s="383"/>
      <c r="C53" s="384"/>
    </row>
    <row r="54" spans="1:3" s="381" customFormat="1" ht="11.25">
      <c r="A54" s="382"/>
      <c r="B54" s="383"/>
      <c r="C54" s="384"/>
    </row>
    <row r="55" spans="1:3" s="381" customFormat="1" ht="11.25">
      <c r="A55" s="382"/>
      <c r="B55" s="383"/>
      <c r="C55" s="384"/>
    </row>
    <row r="56" spans="1:3" s="381" customFormat="1" ht="11.25">
      <c r="A56" s="382"/>
      <c r="B56" s="383"/>
      <c r="C56" s="384"/>
    </row>
    <row r="57" spans="1:3" s="381" customFormat="1" ht="11.25">
      <c r="A57" s="382"/>
      <c r="B57" s="383"/>
      <c r="C57" s="384"/>
    </row>
    <row r="58" spans="1:3" s="381" customFormat="1" ht="11.25">
      <c r="A58" s="382"/>
      <c r="B58" s="383"/>
      <c r="C58" s="384"/>
    </row>
    <row r="59" spans="1:3" s="381" customFormat="1" ht="11.25">
      <c r="A59" s="382"/>
      <c r="B59" s="383"/>
      <c r="C59" s="384"/>
    </row>
    <row r="60" spans="1:3" s="381" customFormat="1" ht="11.25">
      <c r="A60" s="382"/>
      <c r="B60" s="383"/>
      <c r="C60" s="384"/>
    </row>
    <row r="61" spans="1:3" s="381" customFormat="1" ht="11.25">
      <c r="A61" s="382"/>
      <c r="B61" s="383"/>
      <c r="C61" s="384"/>
    </row>
    <row r="62" spans="1:3" s="381" customFormat="1" ht="11.25">
      <c r="A62" s="382"/>
      <c r="B62" s="383"/>
      <c r="C62" s="384"/>
    </row>
    <row r="63" spans="1:3" s="381" customFormat="1" ht="11.25">
      <c r="A63" s="382"/>
      <c r="B63" s="383"/>
      <c r="C63" s="384"/>
    </row>
    <row r="64" spans="1:3" s="381" customFormat="1" ht="11.25">
      <c r="A64" s="382"/>
      <c r="B64" s="383"/>
      <c r="C64" s="384"/>
    </row>
    <row r="65" spans="1:3" s="381" customFormat="1" ht="11.25">
      <c r="A65" s="382"/>
      <c r="B65" s="383"/>
      <c r="C65" s="384"/>
    </row>
    <row r="66" spans="1:3" s="381" customFormat="1" ht="11.25">
      <c r="A66" s="382"/>
      <c r="B66" s="383"/>
      <c r="C66" s="384"/>
    </row>
    <row r="67" spans="1:3" s="381" customFormat="1" ht="11.25">
      <c r="A67" s="382"/>
      <c r="B67" s="383"/>
      <c r="C67" s="384"/>
    </row>
    <row r="68" spans="1:3" s="381" customFormat="1" ht="11.25">
      <c r="A68" s="382"/>
      <c r="B68" s="383"/>
      <c r="C68" s="384"/>
    </row>
    <row r="69" spans="1:3" s="381" customFormat="1" ht="11.25">
      <c r="A69" s="382"/>
      <c r="B69" s="383"/>
      <c r="C69" s="384"/>
    </row>
    <row r="70" spans="1:3" s="381" customFormat="1" ht="11.25">
      <c r="A70" s="382"/>
      <c r="B70" s="383"/>
      <c r="C70" s="384"/>
    </row>
    <row r="71" spans="1:3" s="381" customFormat="1" ht="11.25">
      <c r="A71" s="382"/>
      <c r="B71" s="383"/>
      <c r="C71" s="384"/>
    </row>
    <row r="72" spans="1:3" s="381" customFormat="1" ht="11.25">
      <c r="A72" s="382"/>
      <c r="B72" s="383"/>
      <c r="C72" s="384"/>
    </row>
    <row r="73" spans="1:3" s="381" customFormat="1" ht="11.25">
      <c r="A73" s="382"/>
      <c r="B73" s="383"/>
      <c r="C73" s="384"/>
    </row>
    <row r="74" spans="1:3" s="381" customFormat="1" ht="11.25">
      <c r="A74" s="382"/>
      <c r="B74" s="383"/>
      <c r="C74" s="384"/>
    </row>
    <row r="75" spans="1:3" s="381" customFormat="1" ht="11.25">
      <c r="A75" s="382"/>
      <c r="B75" s="383"/>
      <c r="C75" s="384"/>
    </row>
    <row r="76" spans="1:3" s="381" customFormat="1" ht="11.25">
      <c r="A76" s="382"/>
      <c r="B76" s="383"/>
      <c r="C76" s="384"/>
    </row>
    <row r="77" spans="1:3" s="381" customFormat="1" ht="11.25">
      <c r="A77" s="382"/>
      <c r="B77" s="383"/>
      <c r="C77" s="384"/>
    </row>
    <row r="78" spans="1:3" s="381" customFormat="1" ht="11.25">
      <c r="A78" s="382"/>
      <c r="B78" s="383"/>
      <c r="C78" s="384"/>
    </row>
    <row r="79" spans="1:7" s="381" customFormat="1" ht="11.25">
      <c r="A79" s="382"/>
      <c r="B79" s="383"/>
      <c r="C79" s="384"/>
      <c r="G79" s="381">
        <f>G10+G77</f>
        <v>0</v>
      </c>
    </row>
    <row r="80" spans="1:3" s="381" customFormat="1" ht="11.25">
      <c r="A80" s="382"/>
      <c r="B80" s="383"/>
      <c r="C80" s="384"/>
    </row>
    <row r="81" spans="1:3" s="381" customFormat="1" ht="11.25">
      <c r="A81" s="382"/>
      <c r="B81" s="383"/>
      <c r="C81" s="384"/>
    </row>
    <row r="82" spans="1:3" s="381" customFormat="1" ht="11.25">
      <c r="A82" s="382"/>
      <c r="B82" s="383"/>
      <c r="C82" s="384"/>
    </row>
    <row r="83" spans="1:3" s="381" customFormat="1" ht="11.25">
      <c r="A83" s="382"/>
      <c r="B83" s="383"/>
      <c r="C83" s="384"/>
    </row>
    <row r="84" spans="1:3" s="381" customFormat="1" ht="11.25">
      <c r="A84" s="382"/>
      <c r="B84" s="383"/>
      <c r="C84" s="384"/>
    </row>
    <row r="85" spans="1:3" s="381" customFormat="1" ht="11.25">
      <c r="A85" s="382"/>
      <c r="B85" s="383"/>
      <c r="C85" s="384"/>
    </row>
    <row r="86" spans="1:3" s="381" customFormat="1" ht="11.25">
      <c r="A86" s="382"/>
      <c r="B86" s="383"/>
      <c r="C86" s="384"/>
    </row>
    <row r="87" spans="1:3" s="381" customFormat="1" ht="11.25">
      <c r="A87" s="382"/>
      <c r="B87" s="383"/>
      <c r="C87" s="384"/>
    </row>
    <row r="88" spans="1:3" s="381" customFormat="1" ht="11.25">
      <c r="A88" s="382"/>
      <c r="B88" s="383"/>
      <c r="C88" s="384"/>
    </row>
    <row r="89" spans="1:3" s="381" customFormat="1" ht="11.25">
      <c r="A89" s="382"/>
      <c r="B89" s="383"/>
      <c r="C89" s="384"/>
    </row>
    <row r="90" spans="1:3" s="381" customFormat="1" ht="11.25">
      <c r="A90" s="382"/>
      <c r="B90" s="383"/>
      <c r="C90" s="384"/>
    </row>
    <row r="91" spans="1:3" s="381" customFormat="1" ht="11.25">
      <c r="A91" s="382"/>
      <c r="B91" s="383"/>
      <c r="C91" s="384"/>
    </row>
    <row r="92" spans="1:3" s="381" customFormat="1" ht="11.25">
      <c r="A92" s="382"/>
      <c r="B92" s="383"/>
      <c r="C92" s="384"/>
    </row>
    <row r="93" spans="1:3" s="381" customFormat="1" ht="11.25">
      <c r="A93" s="382"/>
      <c r="B93" s="383"/>
      <c r="C93" s="384"/>
    </row>
    <row r="94" spans="1:3" s="381" customFormat="1" ht="11.25">
      <c r="A94" s="382"/>
      <c r="B94" s="383"/>
      <c r="C94" s="384"/>
    </row>
    <row r="95" spans="1:3" s="381" customFormat="1" ht="11.25">
      <c r="A95" s="382"/>
      <c r="B95" s="383"/>
      <c r="C95" s="384"/>
    </row>
    <row r="96" spans="1:3" s="381" customFormat="1" ht="11.25">
      <c r="A96" s="382"/>
      <c r="B96" s="383"/>
      <c r="C96" s="384"/>
    </row>
    <row r="97" spans="1:3" s="381" customFormat="1" ht="11.25">
      <c r="A97" s="382"/>
      <c r="B97" s="383"/>
      <c r="C97" s="384"/>
    </row>
    <row r="98" spans="1:3" s="381" customFormat="1" ht="11.25">
      <c r="A98" s="382"/>
      <c r="B98" s="383"/>
      <c r="C98" s="384"/>
    </row>
    <row r="99" spans="1:3" s="381" customFormat="1" ht="11.25">
      <c r="A99" s="382"/>
      <c r="B99" s="383"/>
      <c r="C99" s="384"/>
    </row>
    <row r="100" spans="1:3" s="381" customFormat="1" ht="11.25">
      <c r="A100" s="382"/>
      <c r="B100" s="383"/>
      <c r="C100" s="384"/>
    </row>
    <row r="101" spans="1:3" s="381" customFormat="1" ht="11.25">
      <c r="A101" s="382"/>
      <c r="B101" s="383"/>
      <c r="C101" s="384"/>
    </row>
    <row r="102" spans="1:3" s="381" customFormat="1" ht="11.25">
      <c r="A102" s="382"/>
      <c r="B102" s="383"/>
      <c r="C102" s="384"/>
    </row>
    <row r="103" spans="1:3" s="381" customFormat="1" ht="11.25">
      <c r="A103" s="382"/>
      <c r="B103" s="383"/>
      <c r="C103" s="384"/>
    </row>
    <row r="104" spans="1:3" s="381" customFormat="1" ht="11.25">
      <c r="A104" s="382"/>
      <c r="B104" s="383"/>
      <c r="C104" s="384"/>
    </row>
    <row r="105" spans="1:3" s="381" customFormat="1" ht="11.25">
      <c r="A105" s="382"/>
      <c r="B105" s="383"/>
      <c r="C105" s="384"/>
    </row>
    <row r="106" spans="1:3" s="381" customFormat="1" ht="11.25">
      <c r="A106" s="382"/>
      <c r="B106" s="383"/>
      <c r="C106" s="384"/>
    </row>
    <row r="107" spans="1:3" s="381" customFormat="1" ht="11.25">
      <c r="A107" s="382"/>
      <c r="B107" s="383"/>
      <c r="C107" s="384"/>
    </row>
    <row r="108" spans="1:3" s="381" customFormat="1" ht="11.25">
      <c r="A108" s="382"/>
      <c r="B108" s="383"/>
      <c r="C108" s="384"/>
    </row>
    <row r="109" spans="1:3" s="381" customFormat="1" ht="11.25">
      <c r="A109" s="382"/>
      <c r="B109" s="383"/>
      <c r="C109" s="384"/>
    </row>
    <row r="110" spans="1:3" s="381" customFormat="1" ht="11.25">
      <c r="A110" s="382"/>
      <c r="B110" s="383"/>
      <c r="C110" s="384"/>
    </row>
    <row r="111" spans="1:3" s="381" customFormat="1" ht="11.25">
      <c r="A111" s="382"/>
      <c r="B111" s="383"/>
      <c r="C111" s="384"/>
    </row>
    <row r="112" spans="1:3" s="381" customFormat="1" ht="11.25">
      <c r="A112" s="382"/>
      <c r="B112" s="383"/>
      <c r="C112" s="384"/>
    </row>
    <row r="113" spans="1:3" s="381" customFormat="1" ht="11.25">
      <c r="A113" s="382"/>
      <c r="B113" s="383"/>
      <c r="C113" s="384"/>
    </row>
    <row r="114" spans="1:3" s="381" customFormat="1" ht="11.25">
      <c r="A114" s="382"/>
      <c r="B114" s="383"/>
      <c r="C114" s="384"/>
    </row>
    <row r="115" spans="1:3" s="381" customFormat="1" ht="11.25">
      <c r="A115" s="382"/>
      <c r="B115" s="383"/>
      <c r="C115" s="384"/>
    </row>
    <row r="116" spans="1:3" s="381" customFormat="1" ht="11.25">
      <c r="A116" s="382"/>
      <c r="B116" s="383"/>
      <c r="C116" s="384"/>
    </row>
    <row r="117" spans="1:3" s="381" customFormat="1" ht="11.25">
      <c r="A117" s="382"/>
      <c r="B117" s="383"/>
      <c r="C117" s="384"/>
    </row>
    <row r="118" spans="1:3" s="381" customFormat="1" ht="11.25">
      <c r="A118" s="382"/>
      <c r="B118" s="383"/>
      <c r="C118" s="384"/>
    </row>
    <row r="119" spans="1:3" s="381" customFormat="1" ht="11.25">
      <c r="A119" s="382"/>
      <c r="B119" s="383"/>
      <c r="C119" s="384"/>
    </row>
    <row r="120" spans="1:3" s="381" customFormat="1" ht="11.25">
      <c r="A120" s="382"/>
      <c r="B120" s="383"/>
      <c r="C120" s="384"/>
    </row>
    <row r="121" spans="1:3" s="381" customFormat="1" ht="11.25">
      <c r="A121" s="382"/>
      <c r="B121" s="383"/>
      <c r="C121" s="384"/>
    </row>
    <row r="122" spans="1:3" s="381" customFormat="1" ht="11.25">
      <c r="A122" s="382"/>
      <c r="B122" s="383"/>
      <c r="C122" s="384"/>
    </row>
    <row r="123" spans="1:3" s="381" customFormat="1" ht="11.25">
      <c r="A123" s="382"/>
      <c r="B123" s="383"/>
      <c r="C123" s="384"/>
    </row>
    <row r="124" spans="1:3" s="381" customFormat="1" ht="11.25">
      <c r="A124" s="382"/>
      <c r="B124" s="383"/>
      <c r="C124" s="384"/>
    </row>
    <row r="125" spans="1:3" s="381" customFormat="1" ht="11.25">
      <c r="A125" s="382"/>
      <c r="B125" s="383"/>
      <c r="C125" s="384"/>
    </row>
    <row r="126" spans="1:3" s="381" customFormat="1" ht="11.25">
      <c r="A126" s="382"/>
      <c r="B126" s="383"/>
      <c r="C126" s="384"/>
    </row>
    <row r="127" spans="1:3" s="381" customFormat="1" ht="11.25">
      <c r="A127" s="382"/>
      <c r="B127" s="383"/>
      <c r="C127" s="384"/>
    </row>
    <row r="128" spans="1:3" s="381" customFormat="1" ht="11.25">
      <c r="A128" s="382"/>
      <c r="B128" s="383"/>
      <c r="C128" s="384"/>
    </row>
    <row r="129" spans="1:3" s="381" customFormat="1" ht="11.25">
      <c r="A129" s="382"/>
      <c r="B129" s="383"/>
      <c r="C129" s="384"/>
    </row>
    <row r="130" spans="1:3" s="381" customFormat="1" ht="11.25">
      <c r="A130" s="382"/>
      <c r="B130" s="383"/>
      <c r="C130" s="384"/>
    </row>
    <row r="131" spans="1:3" s="381" customFormat="1" ht="11.25">
      <c r="A131" s="382"/>
      <c r="B131" s="383"/>
      <c r="C131" s="384"/>
    </row>
    <row r="132" spans="1:3" s="381" customFormat="1" ht="11.25">
      <c r="A132" s="382"/>
      <c r="B132" s="383"/>
      <c r="C132" s="384"/>
    </row>
    <row r="133" spans="1:3" s="381" customFormat="1" ht="11.25">
      <c r="A133" s="382"/>
      <c r="B133" s="383"/>
      <c r="C133" s="384"/>
    </row>
    <row r="134" spans="1:3" s="381" customFormat="1" ht="11.25">
      <c r="A134" s="382"/>
      <c r="B134" s="383"/>
      <c r="C134" s="384"/>
    </row>
    <row r="135" spans="1:3" s="381" customFormat="1" ht="11.25">
      <c r="A135" s="382"/>
      <c r="B135" s="383"/>
      <c r="C135" s="384"/>
    </row>
    <row r="136" spans="1:3" s="381" customFormat="1" ht="11.25">
      <c r="A136" s="382"/>
      <c r="B136" s="383"/>
      <c r="C136" s="384"/>
    </row>
    <row r="137" spans="1:3" s="381" customFormat="1" ht="11.25">
      <c r="A137" s="382"/>
      <c r="B137" s="383"/>
      <c r="C137" s="384"/>
    </row>
    <row r="138" spans="1:3" s="381" customFormat="1" ht="11.25">
      <c r="A138" s="382"/>
      <c r="B138" s="383"/>
      <c r="C138" s="384"/>
    </row>
    <row r="139" spans="1:3" s="381" customFormat="1" ht="11.25">
      <c r="A139" s="382"/>
      <c r="B139" s="383"/>
      <c r="C139" s="384"/>
    </row>
    <row r="140" spans="1:3" s="381" customFormat="1" ht="11.25">
      <c r="A140" s="382"/>
      <c r="B140" s="383"/>
      <c r="C140" s="384"/>
    </row>
    <row r="141" spans="1:3" s="381" customFormat="1" ht="11.25">
      <c r="A141" s="382"/>
      <c r="B141" s="383"/>
      <c r="C141" s="384"/>
    </row>
    <row r="142" spans="1:3" s="381" customFormat="1" ht="11.25">
      <c r="A142" s="382"/>
      <c r="B142" s="383"/>
      <c r="C142" s="384"/>
    </row>
    <row r="143" spans="1:3" s="381" customFormat="1" ht="11.25">
      <c r="A143" s="382"/>
      <c r="B143" s="383"/>
      <c r="C143" s="384"/>
    </row>
    <row r="144" spans="1:3" s="381" customFormat="1" ht="11.25">
      <c r="A144" s="382"/>
      <c r="B144" s="383"/>
      <c r="C144" s="384"/>
    </row>
    <row r="145" spans="1:3" s="381" customFormat="1" ht="11.25">
      <c r="A145" s="382"/>
      <c r="B145" s="383"/>
      <c r="C145" s="384"/>
    </row>
    <row r="146" spans="1:3" s="381" customFormat="1" ht="11.25">
      <c r="A146" s="382"/>
      <c r="B146" s="383"/>
      <c r="C146" s="384"/>
    </row>
    <row r="147" spans="1:3" s="381" customFormat="1" ht="11.25">
      <c r="A147" s="382"/>
      <c r="B147" s="383"/>
      <c r="C147" s="384"/>
    </row>
    <row r="148" spans="1:3" s="381" customFormat="1" ht="11.25">
      <c r="A148" s="382"/>
      <c r="B148" s="383"/>
      <c r="C148" s="384"/>
    </row>
    <row r="149" spans="1:3" s="381" customFormat="1" ht="11.25">
      <c r="A149" s="382"/>
      <c r="B149" s="383"/>
      <c r="C149" s="384"/>
    </row>
    <row r="150" spans="1:3" s="381" customFormat="1" ht="11.25">
      <c r="A150" s="382"/>
      <c r="B150" s="383"/>
      <c r="C150" s="384"/>
    </row>
    <row r="151" spans="1:3" s="381" customFormat="1" ht="11.25">
      <c r="A151" s="382"/>
      <c r="B151" s="383"/>
      <c r="C151" s="384"/>
    </row>
    <row r="152" spans="1:3" s="381" customFormat="1" ht="11.25">
      <c r="A152" s="382"/>
      <c r="B152" s="383"/>
      <c r="C152" s="384"/>
    </row>
    <row r="153" spans="1:3" s="381" customFormat="1" ht="11.25">
      <c r="A153" s="382"/>
      <c r="B153" s="383"/>
      <c r="C153" s="384"/>
    </row>
    <row r="154" spans="1:3" s="381" customFormat="1" ht="11.25">
      <c r="A154" s="382"/>
      <c r="B154" s="383"/>
      <c r="C154" s="384"/>
    </row>
    <row r="155" spans="1:3" s="381" customFormat="1" ht="11.25">
      <c r="A155" s="382"/>
      <c r="B155" s="383"/>
      <c r="C155" s="384"/>
    </row>
    <row r="156" spans="1:3" s="381" customFormat="1" ht="11.25">
      <c r="A156" s="382"/>
      <c r="B156" s="383"/>
      <c r="C156" s="384"/>
    </row>
    <row r="157" spans="1:3" s="381" customFormat="1" ht="11.25">
      <c r="A157" s="382"/>
      <c r="B157" s="383"/>
      <c r="C157" s="384"/>
    </row>
    <row r="158" spans="1:3" s="381" customFormat="1" ht="11.25">
      <c r="A158" s="382"/>
      <c r="B158" s="383"/>
      <c r="C158" s="384"/>
    </row>
    <row r="159" spans="1:3" s="381" customFormat="1" ht="11.25">
      <c r="A159" s="382"/>
      <c r="B159" s="383"/>
      <c r="C159" s="384"/>
    </row>
    <row r="160" spans="1:3" s="381" customFormat="1" ht="11.25">
      <c r="A160" s="382"/>
      <c r="B160" s="383"/>
      <c r="C160" s="384"/>
    </row>
    <row r="161" spans="1:3" s="381" customFormat="1" ht="11.25">
      <c r="A161" s="382"/>
      <c r="B161" s="383"/>
      <c r="C161" s="384"/>
    </row>
    <row r="162" spans="1:3" s="381" customFormat="1" ht="11.25">
      <c r="A162" s="382"/>
      <c r="B162" s="383"/>
      <c r="C162" s="384"/>
    </row>
    <row r="163" spans="1:3" s="381" customFormat="1" ht="11.25">
      <c r="A163" s="382"/>
      <c r="B163" s="383"/>
      <c r="C163" s="384"/>
    </row>
    <row r="164" spans="1:3" s="381" customFormat="1" ht="11.25">
      <c r="A164" s="382"/>
      <c r="B164" s="383"/>
      <c r="C164" s="384"/>
    </row>
    <row r="165" spans="1:3" s="381" customFormat="1" ht="11.25">
      <c r="A165" s="382"/>
      <c r="B165" s="383"/>
      <c r="C165" s="384"/>
    </row>
    <row r="166" spans="1:3" s="381" customFormat="1" ht="11.25">
      <c r="A166" s="382"/>
      <c r="B166" s="383"/>
      <c r="C166" s="384"/>
    </row>
    <row r="167" spans="1:3" s="381" customFormat="1" ht="11.25">
      <c r="A167" s="382"/>
      <c r="B167" s="383"/>
      <c r="C167" s="384"/>
    </row>
    <row r="168" spans="1:3" s="381" customFormat="1" ht="11.25">
      <c r="A168" s="382"/>
      <c r="B168" s="383"/>
      <c r="C168" s="384"/>
    </row>
    <row r="169" spans="1:3" s="381" customFormat="1" ht="11.25">
      <c r="A169" s="382"/>
      <c r="B169" s="383"/>
      <c r="C169" s="384"/>
    </row>
    <row r="170" spans="1:3" s="381" customFormat="1" ht="11.25">
      <c r="A170" s="382"/>
      <c r="B170" s="383"/>
      <c r="C170" s="384"/>
    </row>
    <row r="171" spans="1:3" s="381" customFormat="1" ht="11.25">
      <c r="A171" s="382"/>
      <c r="B171" s="383"/>
      <c r="C171" s="384"/>
    </row>
    <row r="172" spans="1:3" s="381" customFormat="1" ht="11.25">
      <c r="A172" s="382"/>
      <c r="B172" s="383"/>
      <c r="C172" s="384"/>
    </row>
    <row r="173" spans="1:3" s="381" customFormat="1" ht="11.25">
      <c r="A173" s="382"/>
      <c r="B173" s="383"/>
      <c r="C173" s="384"/>
    </row>
    <row r="174" spans="1:3" s="381" customFormat="1" ht="11.25">
      <c r="A174" s="382"/>
      <c r="B174" s="383"/>
      <c r="C174" s="384"/>
    </row>
    <row r="175" spans="1:3" s="381" customFormat="1" ht="11.25">
      <c r="A175" s="382"/>
      <c r="B175" s="383"/>
      <c r="C175" s="384"/>
    </row>
    <row r="176" spans="1:3" s="381" customFormat="1" ht="11.25">
      <c r="A176" s="382"/>
      <c r="B176" s="383"/>
      <c r="C176" s="384"/>
    </row>
    <row r="177" spans="1:3" s="381" customFormat="1" ht="11.25">
      <c r="A177" s="382"/>
      <c r="B177" s="383"/>
      <c r="C177" s="384"/>
    </row>
    <row r="178" spans="1:3" s="381" customFormat="1" ht="11.25">
      <c r="A178" s="382"/>
      <c r="B178" s="383"/>
      <c r="C178" s="384"/>
    </row>
    <row r="179" spans="1:3" s="381" customFormat="1" ht="11.25">
      <c r="A179" s="382"/>
      <c r="B179" s="383"/>
      <c r="C179" s="384"/>
    </row>
    <row r="180" spans="1:3" s="381" customFormat="1" ht="11.25">
      <c r="A180" s="382"/>
      <c r="B180" s="383"/>
      <c r="C180" s="384"/>
    </row>
    <row r="181" spans="1:3" s="381" customFormat="1" ht="11.25">
      <c r="A181" s="382"/>
      <c r="B181" s="383"/>
      <c r="C181" s="384"/>
    </row>
    <row r="182" spans="1:3" s="381" customFormat="1" ht="11.25">
      <c r="A182" s="382"/>
      <c r="B182" s="383"/>
      <c r="C182" s="384"/>
    </row>
    <row r="183" spans="1:3" s="381" customFormat="1" ht="11.25">
      <c r="A183" s="382"/>
      <c r="B183" s="383"/>
      <c r="C183" s="384"/>
    </row>
    <row r="184" spans="1:3" s="381" customFormat="1" ht="11.25">
      <c r="A184" s="382"/>
      <c r="B184" s="383"/>
      <c r="C184" s="384"/>
    </row>
    <row r="185" spans="1:3" s="381" customFormat="1" ht="11.25">
      <c r="A185" s="382"/>
      <c r="B185" s="383"/>
      <c r="C185" s="384"/>
    </row>
    <row r="186" spans="1:3" s="381" customFormat="1" ht="11.25">
      <c r="A186" s="382"/>
      <c r="B186" s="383"/>
      <c r="C186" s="384"/>
    </row>
    <row r="187" spans="1:3" s="381" customFormat="1" ht="11.25">
      <c r="A187" s="382"/>
      <c r="B187" s="383"/>
      <c r="C187" s="384"/>
    </row>
    <row r="188" spans="1:3" s="381" customFormat="1" ht="11.25">
      <c r="A188" s="382"/>
      <c r="B188" s="383"/>
      <c r="C188" s="384"/>
    </row>
    <row r="189" spans="1:3" s="381" customFormat="1" ht="11.25">
      <c r="A189" s="382"/>
      <c r="B189" s="383"/>
      <c r="C189" s="384"/>
    </row>
    <row r="190" spans="1:3" s="381" customFormat="1" ht="11.25">
      <c r="A190" s="382"/>
      <c r="B190" s="383"/>
      <c r="C190" s="384"/>
    </row>
    <row r="191" spans="1:3" s="381" customFormat="1" ht="11.25">
      <c r="A191" s="382"/>
      <c r="B191" s="383"/>
      <c r="C191" s="384"/>
    </row>
    <row r="192" spans="1:3" s="381" customFormat="1" ht="11.25">
      <c r="A192" s="382"/>
      <c r="B192" s="383"/>
      <c r="C192" s="384"/>
    </row>
    <row r="193" spans="1:3" s="381" customFormat="1" ht="11.25">
      <c r="A193" s="382"/>
      <c r="B193" s="383"/>
      <c r="C193" s="384"/>
    </row>
    <row r="194" spans="1:3" s="381" customFormat="1" ht="11.25">
      <c r="A194" s="382"/>
      <c r="B194" s="383"/>
      <c r="C194" s="384"/>
    </row>
    <row r="195" spans="1:3" s="381" customFormat="1" ht="11.25">
      <c r="A195" s="382"/>
      <c r="B195" s="383"/>
      <c r="C195" s="384"/>
    </row>
    <row r="196" spans="1:3" s="381" customFormat="1" ht="11.25">
      <c r="A196" s="382"/>
      <c r="B196" s="383"/>
      <c r="C196" s="384"/>
    </row>
    <row r="197" spans="1:3" s="381" customFormat="1" ht="11.25">
      <c r="A197" s="382"/>
      <c r="B197" s="383"/>
      <c r="C197" s="384"/>
    </row>
    <row r="198" spans="1:3" s="381" customFormat="1" ht="11.25">
      <c r="A198" s="382"/>
      <c r="B198" s="383"/>
      <c r="C198" s="384"/>
    </row>
    <row r="199" spans="1:3" s="381" customFormat="1" ht="11.25">
      <c r="A199" s="382"/>
      <c r="B199" s="383"/>
      <c r="C199" s="384"/>
    </row>
    <row r="200" spans="1:3" s="381" customFormat="1" ht="11.25">
      <c r="A200" s="382"/>
      <c r="B200" s="383"/>
      <c r="C200" s="384"/>
    </row>
    <row r="201" spans="1:3" s="381" customFormat="1" ht="11.25">
      <c r="A201" s="382"/>
      <c r="B201" s="383"/>
      <c r="C201" s="384"/>
    </row>
    <row r="202" spans="1:3" s="381" customFormat="1" ht="11.25">
      <c r="A202" s="382"/>
      <c r="B202" s="383"/>
      <c r="C202" s="384"/>
    </row>
    <row r="203" spans="1:3" s="381" customFormat="1" ht="11.25">
      <c r="A203" s="382"/>
      <c r="B203" s="383"/>
      <c r="C203" s="384"/>
    </row>
    <row r="204" spans="1:3" s="381" customFormat="1" ht="11.25">
      <c r="A204" s="382"/>
      <c r="B204" s="383"/>
      <c r="C204" s="384"/>
    </row>
    <row r="205" spans="1:3" s="381" customFormat="1" ht="11.25">
      <c r="A205" s="382"/>
      <c r="B205" s="383"/>
      <c r="C205" s="384"/>
    </row>
    <row r="206" spans="1:3" s="381" customFormat="1" ht="11.25">
      <c r="A206" s="382"/>
      <c r="B206" s="383"/>
      <c r="C206" s="384"/>
    </row>
    <row r="207" spans="1:3" s="381" customFormat="1" ht="11.25">
      <c r="A207" s="382"/>
      <c r="B207" s="383"/>
      <c r="C207" s="384"/>
    </row>
    <row r="208" spans="1:3" s="381" customFormat="1" ht="11.25">
      <c r="A208" s="382"/>
      <c r="B208" s="383"/>
      <c r="C208" s="384"/>
    </row>
    <row r="209" spans="1:3" s="381" customFormat="1" ht="11.25">
      <c r="A209" s="382"/>
      <c r="B209" s="383"/>
      <c r="C209" s="384"/>
    </row>
    <row r="210" spans="1:3" s="381" customFormat="1" ht="11.25">
      <c r="A210" s="382"/>
      <c r="B210" s="383"/>
      <c r="C210" s="384"/>
    </row>
    <row r="211" spans="1:3" s="381" customFormat="1" ht="11.25">
      <c r="A211" s="382"/>
      <c r="B211" s="383"/>
      <c r="C211" s="384"/>
    </row>
    <row r="212" spans="1:3" s="381" customFormat="1" ht="11.25">
      <c r="A212" s="382"/>
      <c r="B212" s="383"/>
      <c r="C212" s="384"/>
    </row>
    <row r="213" spans="1:3" s="381" customFormat="1" ht="11.25">
      <c r="A213" s="382"/>
      <c r="B213" s="383"/>
      <c r="C213" s="384"/>
    </row>
    <row r="214" spans="1:3" s="381" customFormat="1" ht="11.25">
      <c r="A214" s="382"/>
      <c r="B214" s="383"/>
      <c r="C214" s="384"/>
    </row>
    <row r="215" spans="1:3" s="381" customFormat="1" ht="11.25">
      <c r="A215" s="382"/>
      <c r="B215" s="383"/>
      <c r="C215" s="384"/>
    </row>
    <row r="216" spans="1:3" s="381" customFormat="1" ht="11.25">
      <c r="A216" s="382"/>
      <c r="B216" s="383"/>
      <c r="C216" s="384"/>
    </row>
    <row r="217" spans="1:3" s="381" customFormat="1" ht="11.25">
      <c r="A217" s="382"/>
      <c r="B217" s="383"/>
      <c r="C217" s="384"/>
    </row>
    <row r="218" spans="1:3" s="381" customFormat="1" ht="11.25">
      <c r="A218" s="382"/>
      <c r="B218" s="383"/>
      <c r="C218" s="384"/>
    </row>
    <row r="219" spans="1:3" s="381" customFormat="1" ht="11.25">
      <c r="A219" s="382"/>
      <c r="B219" s="383"/>
      <c r="C219" s="384"/>
    </row>
    <row r="220" spans="1:3" s="381" customFormat="1" ht="11.25">
      <c r="A220" s="382"/>
      <c r="B220" s="383"/>
      <c r="C220" s="384"/>
    </row>
    <row r="221" spans="1:3" s="381" customFormat="1" ht="11.25">
      <c r="A221" s="382"/>
      <c r="B221" s="383"/>
      <c r="C221" s="384"/>
    </row>
    <row r="222" spans="1:3" s="381" customFormat="1" ht="11.25">
      <c r="A222" s="382"/>
      <c r="B222" s="383"/>
      <c r="C222" s="384"/>
    </row>
    <row r="223" spans="1:3" s="381" customFormat="1" ht="11.25">
      <c r="A223" s="382"/>
      <c r="B223" s="383"/>
      <c r="C223" s="384"/>
    </row>
    <row r="224" spans="1:3" s="381" customFormat="1" ht="11.25">
      <c r="A224" s="382"/>
      <c r="B224" s="383"/>
      <c r="C224" s="384"/>
    </row>
    <row r="225" spans="1:3" s="381" customFormat="1" ht="11.25">
      <c r="A225" s="382"/>
      <c r="B225" s="383"/>
      <c r="C225" s="384"/>
    </row>
    <row r="226" spans="1:3" s="381" customFormat="1" ht="11.25">
      <c r="A226" s="382"/>
      <c r="B226" s="383"/>
      <c r="C226" s="384"/>
    </row>
    <row r="227" spans="1:3" s="381" customFormat="1" ht="11.25">
      <c r="A227" s="382"/>
      <c r="B227" s="383"/>
      <c r="C227" s="384"/>
    </row>
    <row r="228" spans="1:3" s="381" customFormat="1" ht="11.25">
      <c r="A228" s="382"/>
      <c r="B228" s="383"/>
      <c r="C228" s="384"/>
    </row>
    <row r="229" spans="1:3" s="381" customFormat="1" ht="11.25">
      <c r="A229" s="382"/>
      <c r="B229" s="383"/>
      <c r="C229" s="384"/>
    </row>
    <row r="230" spans="1:3" s="381" customFormat="1" ht="11.25">
      <c r="A230" s="382"/>
      <c r="B230" s="383"/>
      <c r="C230" s="384"/>
    </row>
    <row r="231" spans="1:3" s="381" customFormat="1" ht="11.25">
      <c r="A231" s="382"/>
      <c r="B231" s="383"/>
      <c r="C231" s="384"/>
    </row>
    <row r="232" spans="1:3" s="381" customFormat="1" ht="11.25">
      <c r="A232" s="382"/>
      <c r="B232" s="383"/>
      <c r="C232" s="384"/>
    </row>
    <row r="233" spans="1:3" s="381" customFormat="1" ht="11.25">
      <c r="A233" s="382"/>
      <c r="B233" s="383"/>
      <c r="C233" s="384"/>
    </row>
    <row r="234" spans="1:3" s="381" customFormat="1" ht="11.25">
      <c r="A234" s="382"/>
      <c r="B234" s="383"/>
      <c r="C234" s="384"/>
    </row>
    <row r="235" spans="1:3" s="381" customFormat="1" ht="11.25">
      <c r="A235" s="382"/>
      <c r="B235" s="383"/>
      <c r="C235" s="384"/>
    </row>
    <row r="236" spans="1:3" s="381" customFormat="1" ht="11.25">
      <c r="A236" s="382"/>
      <c r="B236" s="383"/>
      <c r="C236" s="384"/>
    </row>
    <row r="237" spans="1:3" s="381" customFormat="1" ht="11.25">
      <c r="A237" s="382"/>
      <c r="B237" s="383"/>
      <c r="C237" s="384"/>
    </row>
    <row r="238" spans="1:3" s="381" customFormat="1" ht="11.25">
      <c r="A238" s="382"/>
      <c r="B238" s="383"/>
      <c r="C238" s="384"/>
    </row>
    <row r="239" spans="1:3" s="381" customFormat="1" ht="11.25">
      <c r="A239" s="382"/>
      <c r="B239" s="383"/>
      <c r="C239" s="384"/>
    </row>
    <row r="240" spans="1:3" s="381" customFormat="1" ht="11.25">
      <c r="A240" s="382"/>
      <c r="B240" s="383"/>
      <c r="C240" s="384"/>
    </row>
    <row r="241" spans="1:3" s="381" customFormat="1" ht="11.25">
      <c r="A241" s="382"/>
      <c r="B241" s="383"/>
      <c r="C241" s="384"/>
    </row>
    <row r="242" spans="1:3" s="381" customFormat="1" ht="11.25">
      <c r="A242" s="382"/>
      <c r="B242" s="383"/>
      <c r="C242" s="384"/>
    </row>
    <row r="243" spans="1:3" s="381" customFormat="1" ht="11.25">
      <c r="A243" s="382"/>
      <c r="B243" s="383"/>
      <c r="C243" s="384"/>
    </row>
    <row r="244" spans="1:3" s="381" customFormat="1" ht="11.25">
      <c r="A244" s="382"/>
      <c r="B244" s="383"/>
      <c r="C244" s="384"/>
    </row>
    <row r="245" spans="1:3" s="381" customFormat="1" ht="11.25">
      <c r="A245" s="382"/>
      <c r="B245" s="383"/>
      <c r="C245" s="384"/>
    </row>
    <row r="246" spans="1:3" s="381" customFormat="1" ht="11.25">
      <c r="A246" s="382"/>
      <c r="B246" s="383"/>
      <c r="C246" s="384"/>
    </row>
    <row r="247" spans="1:3" s="381" customFormat="1" ht="11.25">
      <c r="A247" s="382"/>
      <c r="B247" s="383"/>
      <c r="C247" s="384"/>
    </row>
    <row r="248" spans="1:3" s="381" customFormat="1" ht="11.25">
      <c r="A248" s="382"/>
      <c r="B248" s="383"/>
      <c r="C248" s="384"/>
    </row>
    <row r="249" spans="1:3" s="381" customFormat="1" ht="11.25">
      <c r="A249" s="382"/>
      <c r="B249" s="383"/>
      <c r="C249" s="384"/>
    </row>
    <row r="250" spans="1:3" s="381" customFormat="1" ht="11.25">
      <c r="A250" s="382"/>
      <c r="B250" s="383"/>
      <c r="C250" s="384"/>
    </row>
    <row r="251" spans="1:3" s="381" customFormat="1" ht="11.25">
      <c r="A251" s="382"/>
      <c r="B251" s="383"/>
      <c r="C251" s="384"/>
    </row>
    <row r="252" spans="1:3" s="381" customFormat="1" ht="11.25">
      <c r="A252" s="382"/>
      <c r="B252" s="383"/>
      <c r="C252" s="384"/>
    </row>
    <row r="253" spans="1:3" s="381" customFormat="1" ht="11.25">
      <c r="A253" s="382"/>
      <c r="B253" s="383"/>
      <c r="C253" s="384"/>
    </row>
    <row r="254" spans="1:3" s="381" customFormat="1" ht="11.25">
      <c r="A254" s="382"/>
      <c r="B254" s="383"/>
      <c r="C254" s="384"/>
    </row>
    <row r="255" spans="1:3" s="381" customFormat="1" ht="11.25">
      <c r="A255" s="382"/>
      <c r="B255" s="383"/>
      <c r="C255" s="384"/>
    </row>
    <row r="256" spans="1:3" s="381" customFormat="1" ht="11.25">
      <c r="A256" s="382"/>
      <c r="B256" s="383"/>
      <c r="C256" s="384"/>
    </row>
    <row r="257" spans="1:3" s="381" customFormat="1" ht="11.25">
      <c r="A257" s="382"/>
      <c r="B257" s="383"/>
      <c r="C257" s="384"/>
    </row>
    <row r="258" spans="1:3" s="381" customFormat="1" ht="11.25">
      <c r="A258" s="382"/>
      <c r="B258" s="383"/>
      <c r="C258" s="384"/>
    </row>
    <row r="259" spans="1:3" s="381" customFormat="1" ht="11.25">
      <c r="A259" s="382"/>
      <c r="B259" s="383"/>
      <c r="C259" s="384"/>
    </row>
    <row r="260" spans="1:3" s="381" customFormat="1" ht="11.25">
      <c r="A260" s="382"/>
      <c r="B260" s="383"/>
      <c r="C260" s="384"/>
    </row>
    <row r="261" spans="1:3" s="381" customFormat="1" ht="11.25">
      <c r="A261" s="382"/>
      <c r="B261" s="383"/>
      <c r="C261" s="384"/>
    </row>
    <row r="262" spans="1:3" s="381" customFormat="1" ht="11.25">
      <c r="A262" s="382"/>
      <c r="B262" s="383"/>
      <c r="C262" s="384"/>
    </row>
    <row r="263" spans="1:3" s="381" customFormat="1" ht="11.25">
      <c r="A263" s="382"/>
      <c r="B263" s="383"/>
      <c r="C263" s="384"/>
    </row>
    <row r="264" spans="1:3" s="381" customFormat="1" ht="11.25">
      <c r="A264" s="382"/>
      <c r="B264" s="383"/>
      <c r="C264" s="384"/>
    </row>
    <row r="265" spans="1:3" s="381" customFormat="1" ht="11.25">
      <c r="A265" s="382"/>
      <c r="B265" s="383"/>
      <c r="C265" s="384"/>
    </row>
    <row r="266" spans="1:3" s="381" customFormat="1" ht="11.25">
      <c r="A266" s="382"/>
      <c r="B266" s="383"/>
      <c r="C266" s="384"/>
    </row>
    <row r="267" spans="1:3" s="381" customFormat="1" ht="11.25">
      <c r="A267" s="382"/>
      <c r="B267" s="383"/>
      <c r="C267" s="384"/>
    </row>
    <row r="268" spans="1:3" s="381" customFormat="1" ht="11.25">
      <c r="A268" s="382"/>
      <c r="B268" s="383"/>
      <c r="C268" s="384"/>
    </row>
    <row r="269" spans="1:3" s="381" customFormat="1" ht="11.25">
      <c r="A269" s="382"/>
      <c r="B269" s="383"/>
      <c r="C269" s="384"/>
    </row>
    <row r="270" spans="1:3" s="381" customFormat="1" ht="11.25">
      <c r="A270" s="382"/>
      <c r="B270" s="383"/>
      <c r="C270" s="384"/>
    </row>
    <row r="271" spans="1:3" s="381" customFormat="1" ht="11.25">
      <c r="A271" s="382"/>
      <c r="B271" s="383"/>
      <c r="C271" s="384"/>
    </row>
    <row r="272" spans="1:3" s="381" customFormat="1" ht="11.25">
      <c r="A272" s="382"/>
      <c r="B272" s="383"/>
      <c r="C272" s="384"/>
    </row>
    <row r="273" spans="1:3" s="381" customFormat="1" ht="11.25">
      <c r="A273" s="382"/>
      <c r="B273" s="383"/>
      <c r="C273" s="384"/>
    </row>
    <row r="274" spans="1:3" s="381" customFormat="1" ht="11.25">
      <c r="A274" s="382"/>
      <c r="B274" s="383"/>
      <c r="C274" s="384"/>
    </row>
    <row r="275" spans="1:3" s="381" customFormat="1" ht="11.25">
      <c r="A275" s="382"/>
      <c r="B275" s="383"/>
      <c r="C275" s="384"/>
    </row>
    <row r="276" spans="1:3" s="381" customFormat="1" ht="11.25">
      <c r="A276" s="382"/>
      <c r="B276" s="383"/>
      <c r="C276" s="384"/>
    </row>
    <row r="277" spans="1:3" s="381" customFormat="1" ht="11.25">
      <c r="A277" s="382"/>
      <c r="B277" s="383"/>
      <c r="C277" s="384"/>
    </row>
    <row r="278" spans="1:3" s="381" customFormat="1" ht="11.25">
      <c r="A278" s="382"/>
      <c r="B278" s="383"/>
      <c r="C278" s="384"/>
    </row>
    <row r="279" spans="1:3" s="381" customFormat="1" ht="11.25">
      <c r="A279" s="382"/>
      <c r="B279" s="383"/>
      <c r="C279" s="384"/>
    </row>
    <row r="280" spans="1:3" s="381" customFormat="1" ht="11.25">
      <c r="A280" s="382"/>
      <c r="B280" s="383"/>
      <c r="C280" s="384"/>
    </row>
    <row r="281" spans="1:3" s="381" customFormat="1" ht="11.25">
      <c r="A281" s="382"/>
      <c r="B281" s="383"/>
      <c r="C281" s="384"/>
    </row>
    <row r="282" spans="1:3" s="381" customFormat="1" ht="11.25">
      <c r="A282" s="382"/>
      <c r="B282" s="383"/>
      <c r="C282" s="384"/>
    </row>
    <row r="283" spans="1:3" s="381" customFormat="1" ht="11.25">
      <c r="A283" s="382"/>
      <c r="B283" s="383"/>
      <c r="C283" s="384"/>
    </row>
    <row r="284" spans="1:3" s="381" customFormat="1" ht="11.25">
      <c r="A284" s="382"/>
      <c r="B284" s="383"/>
      <c r="C284" s="384"/>
    </row>
    <row r="285" spans="1:3" s="381" customFormat="1" ht="11.25">
      <c r="A285" s="382"/>
      <c r="B285" s="383"/>
      <c r="C285" s="384"/>
    </row>
    <row r="286" spans="1:3" s="381" customFormat="1" ht="11.25">
      <c r="A286" s="382"/>
      <c r="B286" s="383"/>
      <c r="C286" s="384"/>
    </row>
    <row r="287" spans="1:3" s="381" customFormat="1" ht="11.25">
      <c r="A287" s="382"/>
      <c r="B287" s="383"/>
      <c r="C287" s="384"/>
    </row>
    <row r="288" spans="1:3" s="381" customFormat="1" ht="11.25">
      <c r="A288" s="382"/>
      <c r="B288" s="383"/>
      <c r="C288" s="384"/>
    </row>
    <row r="289" spans="1:3" s="381" customFormat="1" ht="11.25">
      <c r="A289" s="382"/>
      <c r="B289" s="383"/>
      <c r="C289" s="384"/>
    </row>
    <row r="290" spans="1:3" s="381" customFormat="1" ht="11.25">
      <c r="A290" s="382"/>
      <c r="B290" s="383"/>
      <c r="C290" s="384"/>
    </row>
    <row r="291" spans="1:3" s="381" customFormat="1" ht="11.25">
      <c r="A291" s="382"/>
      <c r="B291" s="383"/>
      <c r="C291" s="384"/>
    </row>
    <row r="292" spans="1:3" s="381" customFormat="1" ht="11.25">
      <c r="A292" s="382"/>
      <c r="B292" s="383"/>
      <c r="C292" s="384"/>
    </row>
    <row r="293" spans="1:3" s="381" customFormat="1" ht="11.25">
      <c r="A293" s="382"/>
      <c r="B293" s="383"/>
      <c r="C293" s="384"/>
    </row>
    <row r="294" spans="1:3" s="381" customFormat="1" ht="11.25">
      <c r="A294" s="382"/>
      <c r="B294" s="383"/>
      <c r="C294" s="384"/>
    </row>
    <row r="295" spans="1:3" s="381" customFormat="1" ht="11.25">
      <c r="A295" s="382"/>
      <c r="B295" s="383"/>
      <c r="C295" s="384"/>
    </row>
    <row r="296" spans="1:3" s="381" customFormat="1" ht="11.25">
      <c r="A296" s="382"/>
      <c r="B296" s="383"/>
      <c r="C296" s="384"/>
    </row>
    <row r="297" spans="1:3" s="381" customFormat="1" ht="11.25">
      <c r="A297" s="382"/>
      <c r="B297" s="383"/>
      <c r="C297" s="384"/>
    </row>
    <row r="298" spans="1:3" s="381" customFormat="1" ht="11.25">
      <c r="A298" s="382"/>
      <c r="B298" s="383"/>
      <c r="C298" s="384"/>
    </row>
    <row r="299" spans="1:3" s="381" customFormat="1" ht="11.25">
      <c r="A299" s="382"/>
      <c r="B299" s="383"/>
      <c r="C299" s="384"/>
    </row>
    <row r="300" spans="1:3" s="381" customFormat="1" ht="11.25">
      <c r="A300" s="382"/>
      <c r="B300" s="383"/>
      <c r="C300" s="384"/>
    </row>
    <row r="301" spans="1:3" s="381" customFormat="1" ht="11.25">
      <c r="A301" s="382"/>
      <c r="B301" s="383"/>
      <c r="C301" s="384"/>
    </row>
    <row r="302" spans="1:3" s="381" customFormat="1" ht="11.25">
      <c r="A302" s="382"/>
      <c r="B302" s="383"/>
      <c r="C302" s="384"/>
    </row>
    <row r="303" spans="1:3" s="381" customFormat="1" ht="11.25">
      <c r="A303" s="382"/>
      <c r="B303" s="383"/>
      <c r="C303" s="384"/>
    </row>
    <row r="304" spans="1:3" s="381" customFormat="1" ht="11.25">
      <c r="A304" s="382"/>
      <c r="B304" s="383"/>
      <c r="C304" s="384"/>
    </row>
    <row r="305" spans="1:3" s="381" customFormat="1" ht="11.25">
      <c r="A305" s="382"/>
      <c r="B305" s="383"/>
      <c r="C305" s="384"/>
    </row>
    <row r="306" spans="1:3" s="381" customFormat="1" ht="11.25">
      <c r="A306" s="382"/>
      <c r="B306" s="383"/>
      <c r="C306" s="384"/>
    </row>
    <row r="307" spans="1:3" s="381" customFormat="1" ht="11.25">
      <c r="A307" s="382"/>
      <c r="B307" s="383"/>
      <c r="C307" s="384"/>
    </row>
    <row r="308" spans="1:3" s="381" customFormat="1" ht="11.25">
      <c r="A308" s="382"/>
      <c r="B308" s="383"/>
      <c r="C308" s="384"/>
    </row>
    <row r="309" spans="1:3" s="381" customFormat="1" ht="11.25">
      <c r="A309" s="382"/>
      <c r="B309" s="383"/>
      <c r="C309" s="384"/>
    </row>
    <row r="310" spans="1:3" s="381" customFormat="1" ht="11.25">
      <c r="A310" s="382"/>
      <c r="B310" s="383"/>
      <c r="C310" s="384"/>
    </row>
    <row r="311" spans="1:3" s="381" customFormat="1" ht="11.25">
      <c r="A311" s="382"/>
      <c r="B311" s="383"/>
      <c r="C311" s="384"/>
    </row>
    <row r="312" spans="1:3" s="381" customFormat="1" ht="11.25">
      <c r="A312" s="382"/>
      <c r="B312" s="383"/>
      <c r="C312" s="384"/>
    </row>
    <row r="313" spans="1:3" s="381" customFormat="1" ht="11.25">
      <c r="A313" s="382"/>
      <c r="B313" s="383"/>
      <c r="C313" s="384"/>
    </row>
    <row r="314" spans="1:3" s="381" customFormat="1" ht="11.25">
      <c r="A314" s="382"/>
      <c r="B314" s="383"/>
      <c r="C314" s="384"/>
    </row>
    <row r="315" spans="1:3" s="381" customFormat="1" ht="11.25">
      <c r="A315" s="382"/>
      <c r="B315" s="383"/>
      <c r="C315" s="384"/>
    </row>
    <row r="316" spans="1:3" s="381" customFormat="1" ht="11.25">
      <c r="A316" s="382"/>
      <c r="B316" s="383"/>
      <c r="C316" s="384"/>
    </row>
    <row r="317" spans="1:3" s="381" customFormat="1" ht="11.25">
      <c r="A317" s="382"/>
      <c r="B317" s="383"/>
      <c r="C317" s="384"/>
    </row>
    <row r="318" spans="1:3" s="381" customFormat="1" ht="11.25">
      <c r="A318" s="382"/>
      <c r="B318" s="383"/>
      <c r="C318" s="384"/>
    </row>
    <row r="319" spans="1:3" s="381" customFormat="1" ht="11.25">
      <c r="A319" s="382"/>
      <c r="B319" s="383"/>
      <c r="C319" s="384"/>
    </row>
    <row r="320" spans="1:3" s="381" customFormat="1" ht="11.25">
      <c r="A320" s="382"/>
      <c r="B320" s="383"/>
      <c r="C320" s="384"/>
    </row>
    <row r="321" spans="1:3" s="381" customFormat="1" ht="11.25">
      <c r="A321" s="382"/>
      <c r="B321" s="383"/>
      <c r="C321" s="384"/>
    </row>
    <row r="322" spans="1:3" s="381" customFormat="1" ht="11.25">
      <c r="A322" s="382"/>
      <c r="B322" s="383"/>
      <c r="C322" s="384"/>
    </row>
    <row r="323" spans="1:3" s="381" customFormat="1" ht="11.25">
      <c r="A323" s="382"/>
      <c r="B323" s="383"/>
      <c r="C323" s="384"/>
    </row>
    <row r="324" spans="1:3" s="381" customFormat="1" ht="11.25">
      <c r="A324" s="382"/>
      <c r="B324" s="383"/>
      <c r="C324" s="384"/>
    </row>
    <row r="325" spans="1:3" s="381" customFormat="1" ht="11.25">
      <c r="A325" s="382"/>
      <c r="B325" s="383"/>
      <c r="C325" s="384"/>
    </row>
    <row r="326" spans="1:3" s="381" customFormat="1" ht="11.25">
      <c r="A326" s="382"/>
      <c r="B326" s="383"/>
      <c r="C326" s="384"/>
    </row>
    <row r="327" spans="1:3" s="381" customFormat="1" ht="11.25">
      <c r="A327" s="382"/>
      <c r="B327" s="383"/>
      <c r="C327" s="384"/>
    </row>
    <row r="328" spans="1:3" s="381" customFormat="1" ht="11.25">
      <c r="A328" s="382"/>
      <c r="B328" s="383"/>
      <c r="C328" s="384"/>
    </row>
    <row r="329" spans="1:3" s="381" customFormat="1" ht="11.25">
      <c r="A329" s="382"/>
      <c r="B329" s="383"/>
      <c r="C329" s="384"/>
    </row>
    <row r="330" spans="1:3" s="381" customFormat="1" ht="11.25">
      <c r="A330" s="382"/>
      <c r="B330" s="383"/>
      <c r="C330" s="384"/>
    </row>
    <row r="331" spans="1:3" s="381" customFormat="1" ht="11.25">
      <c r="A331" s="382"/>
      <c r="B331" s="383"/>
      <c r="C331" s="384"/>
    </row>
    <row r="332" spans="1:3" s="381" customFormat="1" ht="11.25">
      <c r="A332" s="382"/>
      <c r="B332" s="383"/>
      <c r="C332" s="384"/>
    </row>
    <row r="333" spans="1:3" s="381" customFormat="1" ht="11.25">
      <c r="A333" s="382"/>
      <c r="B333" s="383"/>
      <c r="C333" s="384"/>
    </row>
    <row r="334" spans="1:3" s="381" customFormat="1" ht="11.25">
      <c r="A334" s="382"/>
      <c r="B334" s="383"/>
      <c r="C334" s="384"/>
    </row>
    <row r="335" spans="1:3" s="381" customFormat="1" ht="11.25">
      <c r="A335" s="382"/>
      <c r="B335" s="383"/>
      <c r="C335" s="384"/>
    </row>
    <row r="336" spans="1:3" s="381" customFormat="1" ht="11.25">
      <c r="A336" s="382"/>
      <c r="B336" s="383"/>
      <c r="C336" s="384"/>
    </row>
    <row r="337" spans="1:3" s="381" customFormat="1" ht="11.25">
      <c r="A337" s="382"/>
      <c r="B337" s="383"/>
      <c r="C337" s="384"/>
    </row>
    <row r="338" spans="1:3" s="381" customFormat="1" ht="11.25">
      <c r="A338" s="382"/>
      <c r="B338" s="383"/>
      <c r="C338" s="384"/>
    </row>
    <row r="339" spans="1:3" s="381" customFormat="1" ht="11.25">
      <c r="A339" s="382"/>
      <c r="B339" s="383"/>
      <c r="C339" s="384"/>
    </row>
    <row r="340" spans="1:3" s="381" customFormat="1" ht="11.25">
      <c r="A340" s="382"/>
      <c r="B340" s="383"/>
      <c r="C340" s="384"/>
    </row>
    <row r="341" spans="1:3" s="381" customFormat="1" ht="11.25">
      <c r="A341" s="382"/>
      <c r="B341" s="383"/>
      <c r="C341" s="384"/>
    </row>
    <row r="342" spans="1:3" s="381" customFormat="1" ht="11.25">
      <c r="A342" s="382"/>
      <c r="B342" s="383"/>
      <c r="C342" s="384"/>
    </row>
    <row r="343" spans="1:3" s="381" customFormat="1" ht="11.25">
      <c r="A343" s="382"/>
      <c r="B343" s="383"/>
      <c r="C343" s="384"/>
    </row>
    <row r="344" spans="1:3" s="381" customFormat="1" ht="11.25">
      <c r="A344" s="382"/>
      <c r="B344" s="383"/>
      <c r="C344" s="384"/>
    </row>
    <row r="345" spans="1:3" s="381" customFormat="1" ht="11.25">
      <c r="A345" s="382"/>
      <c r="B345" s="383"/>
      <c r="C345" s="384"/>
    </row>
    <row r="346" spans="1:3" s="381" customFormat="1" ht="11.25">
      <c r="A346" s="382"/>
      <c r="B346" s="383"/>
      <c r="C346" s="384"/>
    </row>
    <row r="347" spans="1:3" s="381" customFormat="1" ht="11.25">
      <c r="A347" s="382"/>
      <c r="B347" s="383"/>
      <c r="C347" s="384"/>
    </row>
    <row r="348" spans="1:3" s="381" customFormat="1" ht="11.25">
      <c r="A348" s="382"/>
      <c r="B348" s="383"/>
      <c r="C348" s="384"/>
    </row>
    <row r="349" spans="1:3" s="381" customFormat="1" ht="11.25">
      <c r="A349" s="382"/>
      <c r="B349" s="383"/>
      <c r="C349" s="384"/>
    </row>
    <row r="350" spans="1:3" s="381" customFormat="1" ht="11.25">
      <c r="A350" s="382"/>
      <c r="B350" s="383"/>
      <c r="C350" s="384"/>
    </row>
    <row r="351" spans="1:3" s="381" customFormat="1" ht="11.25">
      <c r="A351" s="382"/>
      <c r="B351" s="383"/>
      <c r="C351" s="384"/>
    </row>
    <row r="352" spans="1:3" s="381" customFormat="1" ht="11.25">
      <c r="A352" s="382"/>
      <c r="B352" s="383"/>
      <c r="C352" s="384"/>
    </row>
    <row r="353" spans="1:3" s="381" customFormat="1" ht="11.25">
      <c r="A353" s="382"/>
      <c r="B353" s="383"/>
      <c r="C353" s="384"/>
    </row>
    <row r="354" spans="1:3" s="381" customFormat="1" ht="11.25">
      <c r="A354" s="382"/>
      <c r="B354" s="383"/>
      <c r="C354" s="384"/>
    </row>
    <row r="355" spans="1:3" s="381" customFormat="1" ht="11.25">
      <c r="A355" s="382"/>
      <c r="B355" s="383"/>
      <c r="C355" s="384"/>
    </row>
    <row r="356" spans="1:3" s="381" customFormat="1" ht="11.25">
      <c r="A356" s="382"/>
      <c r="B356" s="383"/>
      <c r="C356" s="384"/>
    </row>
    <row r="357" spans="1:3" s="381" customFormat="1" ht="11.25">
      <c r="A357" s="382"/>
      <c r="B357" s="383"/>
      <c r="C357" s="384"/>
    </row>
    <row r="358" spans="1:3" s="381" customFormat="1" ht="11.25">
      <c r="A358" s="382"/>
      <c r="B358" s="383"/>
      <c r="C358" s="384"/>
    </row>
    <row r="359" spans="1:3" s="381" customFormat="1" ht="11.25">
      <c r="A359" s="382"/>
      <c r="B359" s="383"/>
      <c r="C359" s="384"/>
    </row>
    <row r="360" spans="1:3" s="381" customFormat="1" ht="11.25">
      <c r="A360" s="382"/>
      <c r="B360" s="383"/>
      <c r="C360" s="384"/>
    </row>
    <row r="361" spans="1:3" s="381" customFormat="1" ht="11.25">
      <c r="A361" s="382"/>
      <c r="B361" s="383"/>
      <c r="C361" s="384"/>
    </row>
    <row r="362" spans="1:3" s="381" customFormat="1" ht="11.25">
      <c r="A362" s="382"/>
      <c r="B362" s="383"/>
      <c r="C362" s="384"/>
    </row>
    <row r="363" spans="1:3" s="381" customFormat="1" ht="11.25">
      <c r="A363" s="382"/>
      <c r="B363" s="383"/>
      <c r="C363" s="384"/>
    </row>
    <row r="364" spans="1:3" s="381" customFormat="1" ht="11.25">
      <c r="A364" s="382"/>
      <c r="B364" s="383"/>
      <c r="C364" s="384"/>
    </row>
    <row r="365" spans="1:3" s="381" customFormat="1" ht="11.25">
      <c r="A365" s="382"/>
      <c r="B365" s="383"/>
      <c r="C365" s="384"/>
    </row>
    <row r="366" spans="1:3" s="381" customFormat="1" ht="11.25">
      <c r="A366" s="382"/>
      <c r="B366" s="383"/>
      <c r="C366" s="384"/>
    </row>
    <row r="367" spans="1:3" s="381" customFormat="1" ht="11.25">
      <c r="A367" s="382"/>
      <c r="B367" s="383"/>
      <c r="C367" s="384"/>
    </row>
    <row r="368" spans="1:3" s="381" customFormat="1" ht="11.25">
      <c r="A368" s="382"/>
      <c r="B368" s="383"/>
      <c r="C368" s="384"/>
    </row>
    <row r="369" spans="1:3" s="381" customFormat="1" ht="11.25">
      <c r="A369" s="382"/>
      <c r="B369" s="383"/>
      <c r="C369" s="384"/>
    </row>
    <row r="370" spans="1:3" s="381" customFormat="1" ht="11.25">
      <c r="A370" s="382"/>
      <c r="B370" s="383"/>
      <c r="C370" s="384"/>
    </row>
    <row r="371" spans="1:3" s="381" customFormat="1" ht="11.25">
      <c r="A371" s="382"/>
      <c r="B371" s="383"/>
      <c r="C371" s="384"/>
    </row>
    <row r="372" spans="1:3" s="381" customFormat="1" ht="11.25">
      <c r="A372" s="382"/>
      <c r="B372" s="383"/>
      <c r="C372" s="384"/>
    </row>
    <row r="373" spans="1:3" s="381" customFormat="1" ht="11.25">
      <c r="A373" s="382"/>
      <c r="B373" s="383"/>
      <c r="C373" s="384"/>
    </row>
    <row r="374" spans="1:3" s="381" customFormat="1" ht="11.25">
      <c r="A374" s="382"/>
      <c r="B374" s="383"/>
      <c r="C374" s="384"/>
    </row>
    <row r="375" spans="1:3" s="381" customFormat="1" ht="11.25">
      <c r="A375" s="382"/>
      <c r="B375" s="383"/>
      <c r="C375" s="384"/>
    </row>
    <row r="376" spans="1:3" s="381" customFormat="1" ht="11.25">
      <c r="A376" s="382"/>
      <c r="B376" s="383"/>
      <c r="C376" s="384"/>
    </row>
    <row r="377" spans="1:3" s="381" customFormat="1" ht="11.25">
      <c r="A377" s="382"/>
      <c r="B377" s="383"/>
      <c r="C377" s="384"/>
    </row>
    <row r="378" spans="1:3" s="381" customFormat="1" ht="11.25">
      <c r="A378" s="382"/>
      <c r="B378" s="383"/>
      <c r="C378" s="384"/>
    </row>
    <row r="379" spans="1:3" s="381" customFormat="1" ht="11.25">
      <c r="A379" s="382"/>
      <c r="B379" s="383"/>
      <c r="C379" s="384"/>
    </row>
    <row r="380" spans="1:3" s="381" customFormat="1" ht="11.25">
      <c r="A380" s="382"/>
      <c r="B380" s="383"/>
      <c r="C380" s="384"/>
    </row>
    <row r="381" spans="1:3" s="381" customFormat="1" ht="11.25">
      <c r="A381" s="382"/>
      <c r="B381" s="383"/>
      <c r="C381" s="384"/>
    </row>
    <row r="382" spans="1:3" s="381" customFormat="1" ht="11.25">
      <c r="A382" s="382"/>
      <c r="B382" s="383"/>
      <c r="C382" s="384"/>
    </row>
    <row r="383" spans="1:3" s="381" customFormat="1" ht="11.25">
      <c r="A383" s="382"/>
      <c r="B383" s="383"/>
      <c r="C383" s="384"/>
    </row>
    <row r="384" spans="1:3" s="381" customFormat="1" ht="11.25">
      <c r="A384" s="382"/>
      <c r="B384" s="383"/>
      <c r="C384" s="384"/>
    </row>
    <row r="385" spans="1:3" s="381" customFormat="1" ht="11.25">
      <c r="A385" s="382"/>
      <c r="B385" s="383"/>
      <c r="C385" s="384"/>
    </row>
    <row r="386" spans="1:3" s="381" customFormat="1" ht="11.25">
      <c r="A386" s="382"/>
      <c r="B386" s="383"/>
      <c r="C386" s="384"/>
    </row>
    <row r="387" spans="1:3" s="381" customFormat="1" ht="11.25">
      <c r="A387" s="382"/>
      <c r="B387" s="383"/>
      <c r="C387" s="384"/>
    </row>
    <row r="388" spans="1:3" s="381" customFormat="1" ht="11.25">
      <c r="A388" s="382"/>
      <c r="B388" s="383"/>
      <c r="C388" s="384"/>
    </row>
    <row r="389" spans="1:3" s="381" customFormat="1" ht="11.25">
      <c r="A389" s="382"/>
      <c r="B389" s="383"/>
      <c r="C389" s="384"/>
    </row>
    <row r="390" spans="1:3" s="381" customFormat="1" ht="11.25">
      <c r="A390" s="382"/>
      <c r="B390" s="383"/>
      <c r="C390" s="384"/>
    </row>
    <row r="391" spans="1:3" s="381" customFormat="1" ht="11.25">
      <c r="A391" s="382"/>
      <c r="B391" s="383"/>
      <c r="C391" s="384"/>
    </row>
    <row r="392" spans="1:3" s="381" customFormat="1" ht="11.25">
      <c r="A392" s="382"/>
      <c r="B392" s="383"/>
      <c r="C392" s="384"/>
    </row>
    <row r="393" spans="1:3" s="381" customFormat="1" ht="11.25">
      <c r="A393" s="382"/>
      <c r="B393" s="383"/>
      <c r="C393" s="384"/>
    </row>
    <row r="394" spans="1:3" s="381" customFormat="1" ht="11.25">
      <c r="A394" s="382"/>
      <c r="B394" s="383"/>
      <c r="C394" s="384"/>
    </row>
    <row r="395" spans="1:3" s="381" customFormat="1" ht="11.25">
      <c r="A395" s="382"/>
      <c r="B395" s="383"/>
      <c r="C395" s="384"/>
    </row>
    <row r="396" spans="1:3" s="381" customFormat="1" ht="11.25">
      <c r="A396" s="382"/>
      <c r="B396" s="383"/>
      <c r="C396" s="384"/>
    </row>
    <row r="397" spans="1:3" s="381" customFormat="1" ht="11.25">
      <c r="A397" s="382"/>
      <c r="B397" s="383"/>
      <c r="C397" s="384"/>
    </row>
    <row r="398" spans="1:3" s="381" customFormat="1" ht="11.25">
      <c r="A398" s="382"/>
      <c r="B398" s="383"/>
      <c r="C398" s="384"/>
    </row>
    <row r="399" spans="1:3" s="381" customFormat="1" ht="11.25">
      <c r="A399" s="382"/>
      <c r="B399" s="383"/>
      <c r="C399" s="384"/>
    </row>
    <row r="400" spans="1:3" s="381" customFormat="1" ht="11.25">
      <c r="A400" s="382"/>
      <c r="B400" s="383"/>
      <c r="C400" s="384"/>
    </row>
    <row r="401" spans="1:3" s="381" customFormat="1" ht="11.25">
      <c r="A401" s="382"/>
      <c r="B401" s="383"/>
      <c r="C401" s="384"/>
    </row>
    <row r="402" spans="1:3" s="381" customFormat="1" ht="11.25">
      <c r="A402" s="382"/>
      <c r="B402" s="383"/>
      <c r="C402" s="384"/>
    </row>
    <row r="403" spans="1:3" s="381" customFormat="1" ht="11.25">
      <c r="A403" s="382"/>
      <c r="B403" s="383"/>
      <c r="C403" s="384"/>
    </row>
    <row r="404" spans="1:3" s="381" customFormat="1" ht="11.25">
      <c r="A404" s="382"/>
      <c r="B404" s="383"/>
      <c r="C404" s="384"/>
    </row>
    <row r="405" spans="1:3" s="381" customFormat="1" ht="11.25">
      <c r="A405" s="382"/>
      <c r="B405" s="383"/>
      <c r="C405" s="384"/>
    </row>
    <row r="406" spans="1:3" s="381" customFormat="1" ht="11.25">
      <c r="A406" s="382"/>
      <c r="B406" s="383"/>
      <c r="C406" s="384"/>
    </row>
    <row r="407" spans="1:3" s="381" customFormat="1" ht="11.25">
      <c r="A407" s="382"/>
      <c r="B407" s="383"/>
      <c r="C407" s="384"/>
    </row>
    <row r="408" spans="1:3" s="381" customFormat="1" ht="11.25">
      <c r="A408" s="382"/>
      <c r="B408" s="383"/>
      <c r="C408" s="384"/>
    </row>
    <row r="409" spans="1:3" s="381" customFormat="1" ht="11.25">
      <c r="A409" s="382"/>
      <c r="B409" s="383"/>
      <c r="C409" s="384"/>
    </row>
    <row r="410" spans="1:3" s="381" customFormat="1" ht="11.25">
      <c r="A410" s="382"/>
      <c r="B410" s="383"/>
      <c r="C410" s="384"/>
    </row>
    <row r="411" spans="1:3" s="381" customFormat="1" ht="11.25">
      <c r="A411" s="382"/>
      <c r="B411" s="383"/>
      <c r="C411" s="384"/>
    </row>
    <row r="412" spans="1:3" s="381" customFormat="1" ht="11.25">
      <c r="A412" s="382"/>
      <c r="B412" s="383"/>
      <c r="C412" s="384"/>
    </row>
    <row r="413" spans="1:3" s="381" customFormat="1" ht="11.25">
      <c r="A413" s="382"/>
      <c r="B413" s="383"/>
      <c r="C413" s="384"/>
    </row>
    <row r="414" spans="1:3" s="381" customFormat="1" ht="11.25">
      <c r="A414" s="382"/>
      <c r="B414" s="383"/>
      <c r="C414" s="384"/>
    </row>
    <row r="415" spans="1:3" s="381" customFormat="1" ht="11.25">
      <c r="A415" s="382"/>
      <c r="B415" s="383"/>
      <c r="C415" s="384"/>
    </row>
    <row r="416" spans="1:3" s="381" customFormat="1" ht="11.25">
      <c r="A416" s="382"/>
      <c r="B416" s="383"/>
      <c r="C416" s="384"/>
    </row>
    <row r="417" spans="1:3" s="381" customFormat="1" ht="11.25">
      <c r="A417" s="382"/>
      <c r="B417" s="383"/>
      <c r="C417" s="384"/>
    </row>
    <row r="418" spans="1:3" s="381" customFormat="1" ht="11.25">
      <c r="A418" s="382"/>
      <c r="B418" s="383"/>
      <c r="C418" s="384"/>
    </row>
    <row r="419" spans="1:3" s="381" customFormat="1" ht="11.25">
      <c r="A419" s="382"/>
      <c r="B419" s="383"/>
      <c r="C419" s="384"/>
    </row>
    <row r="420" spans="1:3" s="381" customFormat="1" ht="11.25">
      <c r="A420" s="382"/>
      <c r="B420" s="383"/>
      <c r="C420" s="384"/>
    </row>
    <row r="421" spans="1:3" s="381" customFormat="1" ht="11.25">
      <c r="A421" s="382"/>
      <c r="B421" s="383"/>
      <c r="C421" s="384"/>
    </row>
    <row r="422" spans="1:3" s="381" customFormat="1" ht="11.25">
      <c r="A422" s="382"/>
      <c r="B422" s="383"/>
      <c r="C422" s="384"/>
    </row>
    <row r="423" spans="1:3" s="381" customFormat="1" ht="11.25">
      <c r="A423" s="382"/>
      <c r="B423" s="383"/>
      <c r="C423" s="384"/>
    </row>
    <row r="424" spans="1:3" s="381" customFormat="1" ht="11.25">
      <c r="A424" s="382"/>
      <c r="B424" s="383"/>
      <c r="C424" s="384"/>
    </row>
    <row r="425" spans="1:3" s="381" customFormat="1" ht="11.25">
      <c r="A425" s="382"/>
      <c r="B425" s="383"/>
      <c r="C425" s="384"/>
    </row>
    <row r="426" spans="1:3" s="381" customFormat="1" ht="11.25">
      <c r="A426" s="382"/>
      <c r="B426" s="383"/>
      <c r="C426" s="384"/>
    </row>
    <row r="427" spans="1:3" s="381" customFormat="1" ht="11.25">
      <c r="A427" s="382"/>
      <c r="B427" s="383"/>
      <c r="C427" s="384"/>
    </row>
    <row r="428" spans="1:3" s="381" customFormat="1" ht="11.25">
      <c r="A428" s="382"/>
      <c r="B428" s="383"/>
      <c r="C428" s="384"/>
    </row>
    <row r="429" spans="1:3" s="381" customFormat="1" ht="11.25">
      <c r="A429" s="382"/>
      <c r="B429" s="383"/>
      <c r="C429" s="384"/>
    </row>
    <row r="430" spans="1:3" s="381" customFormat="1" ht="11.25">
      <c r="A430" s="382"/>
      <c r="B430" s="383"/>
      <c r="C430" s="384"/>
    </row>
    <row r="431" spans="1:3" s="381" customFormat="1" ht="11.25">
      <c r="A431" s="382"/>
      <c r="B431" s="383"/>
      <c r="C431" s="384"/>
    </row>
    <row r="432" spans="1:3" s="381" customFormat="1" ht="11.25">
      <c r="A432" s="382"/>
      <c r="B432" s="383"/>
      <c r="C432" s="384"/>
    </row>
    <row r="433" spans="1:3" s="381" customFormat="1" ht="11.25">
      <c r="A433" s="382"/>
      <c r="B433" s="383"/>
      <c r="C433" s="384"/>
    </row>
    <row r="434" spans="1:3" s="381" customFormat="1" ht="11.25">
      <c r="A434" s="382"/>
      <c r="B434" s="383"/>
      <c r="C434" s="384"/>
    </row>
    <row r="435" spans="1:3" s="381" customFormat="1" ht="11.25">
      <c r="A435" s="382"/>
      <c r="B435" s="383"/>
      <c r="C435" s="384"/>
    </row>
    <row r="436" spans="1:3" s="381" customFormat="1" ht="11.25">
      <c r="A436" s="382"/>
      <c r="B436" s="383"/>
      <c r="C436" s="384"/>
    </row>
    <row r="437" spans="1:3" s="381" customFormat="1" ht="11.25">
      <c r="A437" s="382"/>
      <c r="B437" s="383"/>
      <c r="C437" s="384"/>
    </row>
    <row r="438" spans="1:3" s="381" customFormat="1" ht="11.25">
      <c r="A438" s="382"/>
      <c r="B438" s="383"/>
      <c r="C438" s="384"/>
    </row>
    <row r="439" spans="1:3" s="381" customFormat="1" ht="11.25">
      <c r="A439" s="382"/>
      <c r="B439" s="383"/>
      <c r="C439" s="384"/>
    </row>
    <row r="440" spans="1:3" s="381" customFormat="1" ht="11.25">
      <c r="A440" s="382"/>
      <c r="B440" s="383"/>
      <c r="C440" s="384"/>
    </row>
    <row r="441" spans="1:3" s="381" customFormat="1" ht="11.25">
      <c r="A441" s="382"/>
      <c r="B441" s="383"/>
      <c r="C441" s="384"/>
    </row>
    <row r="442" spans="1:3" s="381" customFormat="1" ht="11.25">
      <c r="A442" s="382"/>
      <c r="B442" s="383"/>
      <c r="C442" s="384"/>
    </row>
    <row r="443" spans="1:3" s="381" customFormat="1" ht="11.25">
      <c r="A443" s="382"/>
      <c r="B443" s="383"/>
      <c r="C443" s="384"/>
    </row>
    <row r="444" spans="1:3" s="381" customFormat="1" ht="11.25">
      <c r="A444" s="382"/>
      <c r="B444" s="383"/>
      <c r="C444" s="384"/>
    </row>
    <row r="445" spans="1:3" s="381" customFormat="1" ht="11.25">
      <c r="A445" s="382"/>
      <c r="B445" s="383"/>
      <c r="C445" s="384"/>
    </row>
    <row r="446" spans="1:3" s="381" customFormat="1" ht="11.25">
      <c r="A446" s="382"/>
      <c r="B446" s="383"/>
      <c r="C446" s="384"/>
    </row>
    <row r="447" spans="1:3" s="381" customFormat="1" ht="11.25">
      <c r="A447" s="382"/>
      <c r="B447" s="383"/>
      <c r="C447" s="384"/>
    </row>
    <row r="448" spans="1:3" s="381" customFormat="1" ht="11.25">
      <c r="A448" s="382"/>
      <c r="B448" s="383"/>
      <c r="C448" s="384"/>
    </row>
    <row r="449" spans="1:3" s="381" customFormat="1" ht="11.25">
      <c r="A449" s="382"/>
      <c r="B449" s="383"/>
      <c r="C449" s="384"/>
    </row>
    <row r="450" spans="1:3" s="381" customFormat="1" ht="11.25">
      <c r="A450" s="382"/>
      <c r="B450" s="383"/>
      <c r="C450" s="384"/>
    </row>
    <row r="451" spans="1:3" s="381" customFormat="1" ht="11.25">
      <c r="A451" s="382"/>
      <c r="B451" s="383"/>
      <c r="C451" s="384"/>
    </row>
    <row r="452" spans="1:3" s="381" customFormat="1" ht="11.25">
      <c r="A452" s="382"/>
      <c r="B452" s="383"/>
      <c r="C452" s="384"/>
    </row>
    <row r="453" spans="1:3" s="381" customFormat="1" ht="11.25">
      <c r="A453" s="382"/>
      <c r="B453" s="383"/>
      <c r="C453" s="384"/>
    </row>
    <row r="454" spans="1:3" s="381" customFormat="1" ht="11.25">
      <c r="A454" s="382"/>
      <c r="B454" s="383"/>
      <c r="C454" s="384"/>
    </row>
    <row r="455" spans="1:3" s="381" customFormat="1" ht="11.25">
      <c r="A455" s="382"/>
      <c r="B455" s="383"/>
      <c r="C455" s="384"/>
    </row>
    <row r="456" spans="1:3" s="381" customFormat="1" ht="11.25">
      <c r="A456" s="382"/>
      <c r="B456" s="383"/>
      <c r="C456" s="384"/>
    </row>
    <row r="457" spans="1:3" s="381" customFormat="1" ht="11.25">
      <c r="A457" s="382"/>
      <c r="B457" s="383"/>
      <c r="C457" s="384"/>
    </row>
    <row r="458" spans="1:3" s="381" customFormat="1" ht="11.25">
      <c r="A458" s="382"/>
      <c r="B458" s="383"/>
      <c r="C458" s="384"/>
    </row>
    <row r="459" spans="1:3" s="381" customFormat="1" ht="11.25">
      <c r="A459" s="382"/>
      <c r="B459" s="383"/>
      <c r="C459" s="384"/>
    </row>
    <row r="460" spans="1:3" s="381" customFormat="1" ht="11.25">
      <c r="A460" s="382"/>
      <c r="B460" s="383"/>
      <c r="C460" s="384"/>
    </row>
    <row r="461" spans="1:3" s="381" customFormat="1" ht="11.25">
      <c r="A461" s="382"/>
      <c r="B461" s="383"/>
      <c r="C461" s="384"/>
    </row>
    <row r="462" spans="1:3" s="381" customFormat="1" ht="11.25">
      <c r="A462" s="382"/>
      <c r="B462" s="383"/>
      <c r="C462" s="384"/>
    </row>
    <row r="463" spans="1:3" s="381" customFormat="1" ht="11.25">
      <c r="A463" s="382"/>
      <c r="B463" s="383"/>
      <c r="C463" s="384"/>
    </row>
    <row r="464" spans="1:3" s="381" customFormat="1" ht="11.25">
      <c r="A464" s="382"/>
      <c r="B464" s="383"/>
      <c r="C464" s="384"/>
    </row>
    <row r="465" spans="1:3" s="381" customFormat="1" ht="11.25">
      <c r="A465" s="382"/>
      <c r="B465" s="383"/>
      <c r="C465" s="384"/>
    </row>
    <row r="466" spans="1:3" s="381" customFormat="1" ht="11.25">
      <c r="A466" s="382"/>
      <c r="B466" s="383"/>
      <c r="C466" s="384"/>
    </row>
    <row r="467" spans="1:3" s="381" customFormat="1" ht="11.25">
      <c r="A467" s="382"/>
      <c r="B467" s="383"/>
      <c r="C467" s="384"/>
    </row>
    <row r="468" spans="1:3" s="381" customFormat="1" ht="11.25">
      <c r="A468" s="382"/>
      <c r="B468" s="383"/>
      <c r="C468" s="384"/>
    </row>
    <row r="469" spans="1:3" s="381" customFormat="1" ht="11.25">
      <c r="A469" s="382"/>
      <c r="B469" s="383"/>
      <c r="C469" s="384"/>
    </row>
    <row r="470" spans="1:3" s="381" customFormat="1" ht="11.25">
      <c r="A470" s="382"/>
      <c r="B470" s="383"/>
      <c r="C470" s="384"/>
    </row>
    <row r="471" spans="1:3" s="381" customFormat="1" ht="11.25">
      <c r="A471" s="382"/>
      <c r="B471" s="383"/>
      <c r="C471" s="384"/>
    </row>
    <row r="472" spans="1:3" s="381" customFormat="1" ht="11.25">
      <c r="A472" s="382"/>
      <c r="B472" s="383"/>
      <c r="C472" s="384"/>
    </row>
    <row r="473" spans="1:3" s="381" customFormat="1" ht="11.25">
      <c r="A473" s="382"/>
      <c r="B473" s="383"/>
      <c r="C473" s="384"/>
    </row>
    <row r="474" spans="1:3" s="381" customFormat="1" ht="11.25">
      <c r="A474" s="382"/>
      <c r="B474" s="383"/>
      <c r="C474" s="384"/>
    </row>
    <row r="475" spans="1:3" s="381" customFormat="1" ht="11.25">
      <c r="A475" s="382"/>
      <c r="B475" s="383"/>
      <c r="C475" s="384"/>
    </row>
    <row r="476" spans="1:3" s="381" customFormat="1" ht="11.25">
      <c r="A476" s="382"/>
      <c r="B476" s="383"/>
      <c r="C476" s="384"/>
    </row>
    <row r="477" spans="1:3" s="381" customFormat="1" ht="11.25">
      <c r="A477" s="382"/>
      <c r="B477" s="383"/>
      <c r="C477" s="384"/>
    </row>
    <row r="478" spans="1:3" s="381" customFormat="1" ht="11.25">
      <c r="A478" s="382"/>
      <c r="B478" s="383"/>
      <c r="C478" s="384"/>
    </row>
    <row r="479" spans="1:3" s="381" customFormat="1" ht="11.25">
      <c r="A479" s="382"/>
      <c r="B479" s="383"/>
      <c r="C479" s="384"/>
    </row>
    <row r="480" spans="1:3" s="381" customFormat="1" ht="11.25">
      <c r="A480" s="382"/>
      <c r="B480" s="383"/>
      <c r="C480" s="384"/>
    </row>
    <row r="481" spans="1:3" s="381" customFormat="1" ht="11.25">
      <c r="A481" s="382"/>
      <c r="B481" s="383"/>
      <c r="C481" s="384"/>
    </row>
    <row r="482" spans="1:3" s="381" customFormat="1" ht="11.25">
      <c r="A482" s="382"/>
      <c r="B482" s="383"/>
      <c r="C482" s="384"/>
    </row>
    <row r="483" spans="1:3" s="381" customFormat="1" ht="11.25">
      <c r="A483" s="382"/>
      <c r="B483" s="383"/>
      <c r="C483" s="384"/>
    </row>
    <row r="484" spans="1:3" s="381" customFormat="1" ht="11.25">
      <c r="A484" s="382"/>
      <c r="B484" s="383"/>
      <c r="C484" s="384"/>
    </row>
    <row r="485" spans="1:3" s="381" customFormat="1" ht="11.25">
      <c r="A485" s="382"/>
      <c r="B485" s="383"/>
      <c r="C485" s="384"/>
    </row>
    <row r="486" spans="1:3" s="381" customFormat="1" ht="11.25">
      <c r="A486" s="382"/>
      <c r="B486" s="383"/>
      <c r="C486" s="384"/>
    </row>
    <row r="487" spans="1:3" s="381" customFormat="1" ht="11.25">
      <c r="A487" s="382"/>
      <c r="B487" s="383"/>
      <c r="C487" s="384"/>
    </row>
    <row r="488" spans="1:3" s="381" customFormat="1" ht="11.25">
      <c r="A488" s="382"/>
      <c r="B488" s="383"/>
      <c r="C488" s="384"/>
    </row>
    <row r="489" spans="1:3" s="381" customFormat="1" ht="11.25">
      <c r="A489" s="382"/>
      <c r="B489" s="383"/>
      <c r="C489" s="384"/>
    </row>
    <row r="490" spans="1:3" s="381" customFormat="1" ht="11.25">
      <c r="A490" s="382"/>
      <c r="B490" s="383"/>
      <c r="C490" s="384"/>
    </row>
    <row r="491" spans="1:3" s="381" customFormat="1" ht="11.25">
      <c r="A491" s="382"/>
      <c r="B491" s="383"/>
      <c r="C491" s="384"/>
    </row>
    <row r="492" spans="1:3" s="381" customFormat="1" ht="11.25">
      <c r="A492" s="382"/>
      <c r="B492" s="383"/>
      <c r="C492" s="384"/>
    </row>
    <row r="493" spans="1:3" s="381" customFormat="1" ht="11.25">
      <c r="A493" s="382"/>
      <c r="B493" s="383"/>
      <c r="C493" s="384"/>
    </row>
    <row r="494" spans="1:3" s="381" customFormat="1" ht="11.25">
      <c r="A494" s="382"/>
      <c r="B494" s="383"/>
      <c r="C494" s="384"/>
    </row>
    <row r="495" spans="1:3" s="381" customFormat="1" ht="11.25">
      <c r="A495" s="382"/>
      <c r="B495" s="383"/>
      <c r="C495" s="384"/>
    </row>
    <row r="496" spans="1:3" s="381" customFormat="1" ht="11.25">
      <c r="A496" s="382"/>
      <c r="B496" s="383"/>
      <c r="C496" s="384"/>
    </row>
    <row r="497" spans="1:3" s="381" customFormat="1" ht="11.25">
      <c r="A497" s="382"/>
      <c r="B497" s="383"/>
      <c r="C497" s="384"/>
    </row>
    <row r="498" spans="1:3" s="381" customFormat="1" ht="11.25">
      <c r="A498" s="382"/>
      <c r="B498" s="383"/>
      <c r="C498" s="384"/>
    </row>
    <row r="499" spans="1:3" s="381" customFormat="1" ht="11.25">
      <c r="A499" s="382"/>
      <c r="B499" s="383"/>
      <c r="C499" s="384"/>
    </row>
    <row r="500" spans="1:3" s="381" customFormat="1" ht="11.25">
      <c r="A500" s="382"/>
      <c r="B500" s="383"/>
      <c r="C500" s="384"/>
    </row>
    <row r="501" spans="1:3" s="381" customFormat="1" ht="11.25">
      <c r="A501" s="382"/>
      <c r="B501" s="383"/>
      <c r="C501" s="384"/>
    </row>
    <row r="502" spans="1:3" s="381" customFormat="1" ht="11.25">
      <c r="A502" s="382"/>
      <c r="B502" s="383"/>
      <c r="C502" s="384"/>
    </row>
    <row r="503" spans="1:3" s="381" customFormat="1" ht="11.25">
      <c r="A503" s="382"/>
      <c r="B503" s="383"/>
      <c r="C503" s="384"/>
    </row>
    <row r="504" spans="1:3" s="381" customFormat="1" ht="11.25">
      <c r="A504" s="382"/>
      <c r="B504" s="383"/>
      <c r="C504" s="384"/>
    </row>
    <row r="505" spans="1:3" s="381" customFormat="1" ht="11.25">
      <c r="A505" s="382"/>
      <c r="B505" s="383"/>
      <c r="C505" s="384"/>
    </row>
    <row r="506" spans="1:3" s="381" customFormat="1" ht="11.25">
      <c r="A506" s="382"/>
      <c r="B506" s="383"/>
      <c r="C506" s="384"/>
    </row>
    <row r="507" spans="1:3" s="381" customFormat="1" ht="11.25">
      <c r="A507" s="382"/>
      <c r="B507" s="383"/>
      <c r="C507" s="384"/>
    </row>
    <row r="508" spans="1:3" s="381" customFormat="1" ht="11.25">
      <c r="A508" s="382"/>
      <c r="B508" s="383"/>
      <c r="C508" s="384"/>
    </row>
    <row r="509" spans="1:3" s="381" customFormat="1" ht="11.25">
      <c r="A509" s="382"/>
      <c r="B509" s="383"/>
      <c r="C509" s="384"/>
    </row>
    <row r="510" spans="1:3" s="381" customFormat="1" ht="11.25">
      <c r="A510" s="382"/>
      <c r="B510" s="383"/>
      <c r="C510" s="384"/>
    </row>
    <row r="511" spans="1:3" s="381" customFormat="1" ht="11.25">
      <c r="A511" s="382"/>
      <c r="B511" s="383"/>
      <c r="C511" s="384"/>
    </row>
    <row r="512" spans="1:3" s="381" customFormat="1" ht="11.25">
      <c r="A512" s="382"/>
      <c r="B512" s="383"/>
      <c r="C512" s="384"/>
    </row>
    <row r="513" spans="1:3" s="381" customFormat="1" ht="11.25">
      <c r="A513" s="382"/>
      <c r="B513" s="383"/>
      <c r="C513" s="384"/>
    </row>
    <row r="514" spans="1:3" s="381" customFormat="1" ht="11.25">
      <c r="A514" s="382"/>
      <c r="B514" s="383"/>
      <c r="C514" s="384"/>
    </row>
    <row r="515" spans="1:3" s="381" customFormat="1" ht="11.25">
      <c r="A515" s="382"/>
      <c r="B515" s="383"/>
      <c r="C515" s="384"/>
    </row>
    <row r="516" spans="1:3" s="381" customFormat="1" ht="11.25">
      <c r="A516" s="382"/>
      <c r="B516" s="383"/>
      <c r="C516" s="384"/>
    </row>
    <row r="517" spans="1:3" s="381" customFormat="1" ht="11.25">
      <c r="A517" s="382"/>
      <c r="B517" s="383"/>
      <c r="C517" s="384"/>
    </row>
    <row r="518" spans="1:3" s="381" customFormat="1" ht="11.25">
      <c r="A518" s="382"/>
      <c r="B518" s="383"/>
      <c r="C518" s="384"/>
    </row>
    <row r="519" spans="1:3" s="381" customFormat="1" ht="11.25">
      <c r="A519" s="382"/>
      <c r="B519" s="383"/>
      <c r="C519" s="384"/>
    </row>
    <row r="520" spans="1:3" s="381" customFormat="1" ht="11.25">
      <c r="A520" s="382"/>
      <c r="B520" s="383"/>
      <c r="C520" s="384"/>
    </row>
    <row r="521" spans="1:3" s="381" customFormat="1" ht="11.25">
      <c r="A521" s="382"/>
      <c r="B521" s="383"/>
      <c r="C521" s="384"/>
    </row>
    <row r="522" spans="1:3" s="381" customFormat="1" ht="11.25">
      <c r="A522" s="382"/>
      <c r="B522" s="383"/>
      <c r="C522" s="384"/>
    </row>
    <row r="523" spans="1:3" s="381" customFormat="1" ht="11.25">
      <c r="A523" s="382"/>
      <c r="B523" s="383"/>
      <c r="C523" s="384"/>
    </row>
    <row r="524" spans="1:3" s="381" customFormat="1" ht="11.25">
      <c r="A524" s="382"/>
      <c r="B524" s="383"/>
      <c r="C524" s="384"/>
    </row>
    <row r="525" spans="1:3" s="381" customFormat="1" ht="11.25">
      <c r="A525" s="382"/>
      <c r="B525" s="383"/>
      <c r="C525" s="384"/>
    </row>
    <row r="526" spans="1:3" s="381" customFormat="1" ht="11.25">
      <c r="A526" s="382"/>
      <c r="B526" s="383"/>
      <c r="C526" s="384"/>
    </row>
    <row r="527" spans="1:3" s="381" customFormat="1" ht="11.25">
      <c r="A527" s="382"/>
      <c r="B527" s="383"/>
      <c r="C527" s="384"/>
    </row>
    <row r="528" spans="1:3" s="381" customFormat="1" ht="11.25">
      <c r="A528" s="382"/>
      <c r="B528" s="383"/>
      <c r="C528" s="384"/>
    </row>
    <row r="529" spans="1:3" s="381" customFormat="1" ht="11.25">
      <c r="A529" s="382"/>
      <c r="B529" s="383"/>
      <c r="C529" s="384"/>
    </row>
    <row r="530" spans="1:3" s="381" customFormat="1" ht="11.25">
      <c r="A530" s="382"/>
      <c r="B530" s="383"/>
      <c r="C530" s="384"/>
    </row>
    <row r="531" spans="1:3" s="381" customFormat="1" ht="11.25">
      <c r="A531" s="382"/>
      <c r="B531" s="383"/>
      <c r="C531" s="384"/>
    </row>
    <row r="532" spans="1:3" s="381" customFormat="1" ht="11.25">
      <c r="A532" s="382"/>
      <c r="B532" s="383"/>
      <c r="C532" s="384"/>
    </row>
    <row r="533" spans="1:3" s="381" customFormat="1" ht="11.25">
      <c r="A533" s="382"/>
      <c r="B533" s="383"/>
      <c r="C533" s="384"/>
    </row>
    <row r="534" spans="1:3" s="381" customFormat="1" ht="11.25">
      <c r="A534" s="382"/>
      <c r="B534" s="383"/>
      <c r="C534" s="384"/>
    </row>
    <row r="535" spans="1:3" s="381" customFormat="1" ht="11.25">
      <c r="A535" s="382"/>
      <c r="B535" s="383"/>
      <c r="C535" s="384"/>
    </row>
    <row r="536" spans="1:3" s="381" customFormat="1" ht="11.25">
      <c r="A536" s="382"/>
      <c r="B536" s="383"/>
      <c r="C536" s="384"/>
    </row>
    <row r="537" spans="1:3" s="381" customFormat="1" ht="11.25">
      <c r="A537" s="382"/>
      <c r="B537" s="383"/>
      <c r="C537" s="384"/>
    </row>
    <row r="538" spans="1:3" s="381" customFormat="1" ht="11.25">
      <c r="A538" s="382"/>
      <c r="B538" s="383"/>
      <c r="C538" s="384"/>
    </row>
    <row r="539" spans="1:3" s="381" customFormat="1" ht="11.25">
      <c r="A539" s="382"/>
      <c r="B539" s="383"/>
      <c r="C539" s="384"/>
    </row>
    <row r="540" spans="1:3" s="381" customFormat="1" ht="11.25">
      <c r="A540" s="382"/>
      <c r="B540" s="383"/>
      <c r="C540" s="384"/>
    </row>
    <row r="541" spans="1:3" s="381" customFormat="1" ht="11.25">
      <c r="A541" s="382"/>
      <c r="B541" s="383"/>
      <c r="C541" s="384"/>
    </row>
    <row r="542" spans="1:3" s="381" customFormat="1" ht="11.25">
      <c r="A542" s="382"/>
      <c r="B542" s="383"/>
      <c r="C542" s="384"/>
    </row>
    <row r="543" spans="1:3" s="381" customFormat="1" ht="11.25">
      <c r="A543" s="382"/>
      <c r="B543" s="383"/>
      <c r="C543" s="384"/>
    </row>
    <row r="544" spans="1:3" s="381" customFormat="1" ht="11.25">
      <c r="A544" s="382"/>
      <c r="B544" s="383"/>
      <c r="C544" s="384"/>
    </row>
    <row r="545" spans="1:3" s="381" customFormat="1" ht="11.25">
      <c r="A545" s="382"/>
      <c r="B545" s="383"/>
      <c r="C545" s="384"/>
    </row>
    <row r="546" spans="1:3" s="381" customFormat="1" ht="11.25">
      <c r="A546" s="382"/>
      <c r="B546" s="383"/>
      <c r="C546" s="384"/>
    </row>
    <row r="547" spans="1:3" s="381" customFormat="1" ht="11.25">
      <c r="A547" s="382"/>
      <c r="B547" s="383"/>
      <c r="C547" s="384"/>
    </row>
    <row r="548" spans="1:3" s="381" customFormat="1" ht="11.25">
      <c r="A548" s="382"/>
      <c r="B548" s="383"/>
      <c r="C548" s="384"/>
    </row>
    <row r="549" spans="1:3" s="381" customFormat="1" ht="11.25">
      <c r="A549" s="382"/>
      <c r="B549" s="383"/>
      <c r="C549" s="384"/>
    </row>
    <row r="550" spans="1:3" s="381" customFormat="1" ht="11.25">
      <c r="A550" s="382"/>
      <c r="B550" s="383"/>
      <c r="C550" s="384"/>
    </row>
    <row r="551" spans="1:3" s="381" customFormat="1" ht="11.25">
      <c r="A551" s="382"/>
      <c r="B551" s="383"/>
      <c r="C551" s="384"/>
    </row>
    <row r="552" spans="1:3" s="381" customFormat="1" ht="11.25">
      <c r="A552" s="382"/>
      <c r="B552" s="383"/>
      <c r="C552" s="384"/>
    </row>
    <row r="553" spans="1:3" s="381" customFormat="1" ht="11.25">
      <c r="A553" s="382"/>
      <c r="B553" s="383"/>
      <c r="C553" s="384"/>
    </row>
    <row r="554" spans="1:3" s="381" customFormat="1" ht="11.25">
      <c r="A554" s="382"/>
      <c r="B554" s="383"/>
      <c r="C554" s="384"/>
    </row>
    <row r="555" spans="1:3" s="381" customFormat="1" ht="11.25">
      <c r="A555" s="382"/>
      <c r="B555" s="383"/>
      <c r="C555" s="384"/>
    </row>
    <row r="556" spans="1:3" s="381" customFormat="1" ht="11.25">
      <c r="A556" s="382"/>
      <c r="B556" s="383"/>
      <c r="C556" s="384"/>
    </row>
    <row r="557" spans="1:3" s="381" customFormat="1" ht="11.25">
      <c r="A557" s="382"/>
      <c r="B557" s="383"/>
      <c r="C557" s="384"/>
    </row>
    <row r="558" spans="1:3" s="381" customFormat="1" ht="11.25">
      <c r="A558" s="382"/>
      <c r="B558" s="383"/>
      <c r="C558" s="384"/>
    </row>
    <row r="559" spans="1:3" s="381" customFormat="1" ht="11.25">
      <c r="A559" s="382"/>
      <c r="B559" s="383"/>
      <c r="C559" s="384"/>
    </row>
    <row r="560" spans="1:3" s="381" customFormat="1" ht="11.25">
      <c r="A560" s="382"/>
      <c r="B560" s="383"/>
      <c r="C560" s="384"/>
    </row>
    <row r="561" spans="1:3" s="381" customFormat="1" ht="11.25">
      <c r="A561" s="382"/>
      <c r="B561" s="383"/>
      <c r="C561" s="384"/>
    </row>
    <row r="562" spans="1:3" s="381" customFormat="1" ht="11.25">
      <c r="A562" s="382"/>
      <c r="B562" s="383"/>
      <c r="C562" s="384"/>
    </row>
    <row r="563" spans="1:3" s="381" customFormat="1" ht="11.25">
      <c r="A563" s="382"/>
      <c r="B563" s="383"/>
      <c r="C563" s="384"/>
    </row>
    <row r="564" spans="1:3" s="381" customFormat="1" ht="11.25">
      <c r="A564" s="382"/>
      <c r="B564" s="383"/>
      <c r="C564" s="384"/>
    </row>
    <row r="565" spans="1:3" s="381" customFormat="1" ht="11.25">
      <c r="A565" s="382"/>
      <c r="B565" s="383"/>
      <c r="C565" s="384"/>
    </row>
    <row r="566" spans="1:3" s="381" customFormat="1" ht="11.25">
      <c r="A566" s="382"/>
      <c r="B566" s="383"/>
      <c r="C566" s="384"/>
    </row>
    <row r="567" spans="1:3" s="381" customFormat="1" ht="11.25">
      <c r="A567" s="382"/>
      <c r="B567" s="383"/>
      <c r="C567" s="384"/>
    </row>
    <row r="568" spans="1:3" s="381" customFormat="1" ht="11.25">
      <c r="A568" s="382"/>
      <c r="B568" s="383"/>
      <c r="C568" s="384"/>
    </row>
    <row r="569" spans="1:3" s="381" customFormat="1" ht="11.25">
      <c r="A569" s="382"/>
      <c r="B569" s="383"/>
      <c r="C569" s="384"/>
    </row>
    <row r="570" spans="1:3" s="381" customFormat="1" ht="11.25">
      <c r="A570" s="382"/>
      <c r="B570" s="383"/>
      <c r="C570" s="384"/>
    </row>
    <row r="571" spans="1:3" s="381" customFormat="1" ht="11.25">
      <c r="A571" s="382"/>
      <c r="B571" s="383"/>
      <c r="C571" s="384"/>
    </row>
    <row r="572" spans="1:3" s="381" customFormat="1" ht="11.25">
      <c r="A572" s="382"/>
      <c r="B572" s="383"/>
      <c r="C572" s="384"/>
    </row>
    <row r="573" spans="1:3" s="381" customFormat="1" ht="11.25">
      <c r="A573" s="382"/>
      <c r="B573" s="383"/>
      <c r="C573" s="384"/>
    </row>
    <row r="574" spans="1:3" s="381" customFormat="1" ht="11.25">
      <c r="A574" s="382"/>
      <c r="B574" s="383"/>
      <c r="C574" s="384"/>
    </row>
    <row r="575" spans="1:3" s="381" customFormat="1" ht="11.25">
      <c r="A575" s="382"/>
      <c r="B575" s="383"/>
      <c r="C575" s="384"/>
    </row>
    <row r="576" spans="1:3" s="381" customFormat="1" ht="11.25">
      <c r="A576" s="382"/>
      <c r="B576" s="383"/>
      <c r="C576" s="384"/>
    </row>
    <row r="577" spans="1:3" s="381" customFormat="1" ht="11.25">
      <c r="A577" s="382"/>
      <c r="B577" s="383"/>
      <c r="C577" s="384"/>
    </row>
    <row r="578" spans="1:3" s="381" customFormat="1" ht="11.25">
      <c r="A578" s="382"/>
      <c r="B578" s="383"/>
      <c r="C578" s="384"/>
    </row>
    <row r="579" spans="1:3" s="381" customFormat="1" ht="11.25">
      <c r="A579" s="382"/>
      <c r="B579" s="383"/>
      <c r="C579" s="384"/>
    </row>
    <row r="580" spans="1:3" s="381" customFormat="1" ht="11.25">
      <c r="A580" s="382"/>
      <c r="B580" s="383"/>
      <c r="C580" s="384"/>
    </row>
    <row r="581" spans="1:3" s="381" customFormat="1" ht="11.25">
      <c r="A581" s="382"/>
      <c r="B581" s="383"/>
      <c r="C581" s="384"/>
    </row>
    <row r="582" spans="1:3" s="381" customFormat="1" ht="11.25">
      <c r="A582" s="382"/>
      <c r="B582" s="383"/>
      <c r="C582" s="384"/>
    </row>
    <row r="583" spans="1:3" s="381" customFormat="1" ht="11.25">
      <c r="A583" s="382"/>
      <c r="B583" s="383"/>
      <c r="C583" s="384"/>
    </row>
    <row r="584" spans="1:3" s="381" customFormat="1" ht="11.25">
      <c r="A584" s="382"/>
      <c r="B584" s="383"/>
      <c r="C584" s="384"/>
    </row>
    <row r="585" spans="1:3" s="381" customFormat="1" ht="11.25">
      <c r="A585" s="382"/>
      <c r="B585" s="383"/>
      <c r="C585" s="384"/>
    </row>
    <row r="586" spans="1:3" s="381" customFormat="1" ht="11.25">
      <c r="A586" s="382"/>
      <c r="B586" s="383"/>
      <c r="C586" s="384"/>
    </row>
    <row r="587" spans="1:3" s="381" customFormat="1" ht="11.25">
      <c r="A587" s="382"/>
      <c r="B587" s="383"/>
      <c r="C587" s="384"/>
    </row>
    <row r="588" spans="1:3" s="381" customFormat="1" ht="11.25">
      <c r="A588" s="382"/>
      <c r="B588" s="383"/>
      <c r="C588" s="384"/>
    </row>
    <row r="589" spans="1:3" s="381" customFormat="1" ht="11.25">
      <c r="A589" s="382"/>
      <c r="B589" s="383"/>
      <c r="C589" s="384"/>
    </row>
    <row r="590" spans="1:3" s="381" customFormat="1" ht="11.25">
      <c r="A590" s="382"/>
      <c r="B590" s="383"/>
      <c r="C590" s="384"/>
    </row>
    <row r="591" spans="1:3" s="381" customFormat="1" ht="11.25">
      <c r="A591" s="382"/>
      <c r="B591" s="383"/>
      <c r="C591" s="384"/>
    </row>
    <row r="592" spans="1:3" s="381" customFormat="1" ht="11.25">
      <c r="A592" s="382"/>
      <c r="B592" s="383"/>
      <c r="C592" s="384"/>
    </row>
    <row r="593" spans="1:3" s="381" customFormat="1" ht="11.25">
      <c r="A593" s="382"/>
      <c r="B593" s="383"/>
      <c r="C593" s="384"/>
    </row>
    <row r="594" spans="1:3" s="381" customFormat="1" ht="11.25">
      <c r="A594" s="382"/>
      <c r="B594" s="383"/>
      <c r="C594" s="384"/>
    </row>
    <row r="595" spans="1:3" s="381" customFormat="1" ht="11.25">
      <c r="A595" s="382"/>
      <c r="B595" s="383"/>
      <c r="C595" s="384"/>
    </row>
    <row r="596" spans="1:3" s="381" customFormat="1" ht="11.25">
      <c r="A596" s="382"/>
      <c r="B596" s="383"/>
      <c r="C596" s="384"/>
    </row>
    <row r="597" spans="1:3" s="381" customFormat="1" ht="11.25">
      <c r="A597" s="382"/>
      <c r="B597" s="383"/>
      <c r="C597" s="384"/>
    </row>
    <row r="598" spans="1:3" s="381" customFormat="1" ht="11.25">
      <c r="A598" s="382"/>
      <c r="B598" s="383"/>
      <c r="C598" s="384"/>
    </row>
    <row r="599" spans="1:3" s="381" customFormat="1" ht="11.25">
      <c r="A599" s="382"/>
      <c r="B599" s="383"/>
      <c r="C599" s="384"/>
    </row>
    <row r="600" spans="1:3" s="381" customFormat="1" ht="11.25">
      <c r="A600" s="382"/>
      <c r="B600" s="383"/>
      <c r="C600" s="384"/>
    </row>
    <row r="601" spans="1:3" s="381" customFormat="1" ht="11.25">
      <c r="A601" s="382"/>
      <c r="B601" s="383"/>
      <c r="C601" s="384"/>
    </row>
    <row r="602" spans="1:3" s="381" customFormat="1" ht="11.25">
      <c r="A602" s="382"/>
      <c r="B602" s="383"/>
      <c r="C602" s="384"/>
    </row>
    <row r="603" spans="1:3" s="381" customFormat="1" ht="11.25">
      <c r="A603" s="382"/>
      <c r="B603" s="383"/>
      <c r="C603" s="384"/>
    </row>
    <row r="604" spans="1:3" s="381" customFormat="1" ht="11.25">
      <c r="A604" s="382"/>
      <c r="B604" s="383"/>
      <c r="C604" s="384"/>
    </row>
    <row r="605" spans="1:3" s="381" customFormat="1" ht="11.25">
      <c r="A605" s="382"/>
      <c r="B605" s="383"/>
      <c r="C605" s="384"/>
    </row>
    <row r="606" spans="1:3" s="381" customFormat="1" ht="11.25">
      <c r="A606" s="382"/>
      <c r="B606" s="383"/>
      <c r="C606" s="384"/>
    </row>
    <row r="607" spans="1:3" s="381" customFormat="1" ht="11.25">
      <c r="A607" s="382"/>
      <c r="B607" s="383"/>
      <c r="C607" s="384"/>
    </row>
    <row r="608" spans="1:3" s="381" customFormat="1" ht="11.25">
      <c r="A608" s="382"/>
      <c r="B608" s="383"/>
      <c r="C608" s="384"/>
    </row>
    <row r="609" spans="1:3" s="381" customFormat="1" ht="11.25">
      <c r="A609" s="382"/>
      <c r="B609" s="383"/>
      <c r="C609" s="384"/>
    </row>
    <row r="610" spans="1:3" s="381" customFormat="1" ht="11.25">
      <c r="A610" s="382"/>
      <c r="B610" s="383"/>
      <c r="C610" s="384"/>
    </row>
    <row r="611" spans="1:3" s="381" customFormat="1" ht="11.25">
      <c r="A611" s="382"/>
      <c r="B611" s="383"/>
      <c r="C611" s="384"/>
    </row>
    <row r="612" spans="1:3" s="381" customFormat="1" ht="11.25">
      <c r="A612" s="382"/>
      <c r="B612" s="383"/>
      <c r="C612" s="384"/>
    </row>
    <row r="613" spans="1:3" s="381" customFormat="1" ht="11.25">
      <c r="A613" s="382"/>
      <c r="B613" s="383"/>
      <c r="C613" s="384"/>
    </row>
    <row r="614" spans="1:3" s="381" customFormat="1" ht="11.25">
      <c r="A614" s="382"/>
      <c r="B614" s="383"/>
      <c r="C614" s="384"/>
    </row>
    <row r="615" spans="1:3" s="381" customFormat="1" ht="11.25">
      <c r="A615" s="382"/>
      <c r="B615" s="383"/>
      <c r="C615" s="384"/>
    </row>
    <row r="616" spans="1:3" s="381" customFormat="1" ht="11.25">
      <c r="A616" s="382"/>
      <c r="B616" s="383"/>
      <c r="C616" s="384"/>
    </row>
    <row r="617" spans="1:3" s="381" customFormat="1" ht="11.25">
      <c r="A617" s="382"/>
      <c r="B617" s="383"/>
      <c r="C617" s="384"/>
    </row>
    <row r="618" spans="1:3" s="381" customFormat="1" ht="11.25">
      <c r="A618" s="382"/>
      <c r="B618" s="383"/>
      <c r="C618" s="384"/>
    </row>
    <row r="619" spans="1:3" s="381" customFormat="1" ht="11.25">
      <c r="A619" s="382"/>
      <c r="B619" s="383"/>
      <c r="C619" s="384"/>
    </row>
    <row r="620" spans="1:3" s="381" customFormat="1" ht="11.25">
      <c r="A620" s="382"/>
      <c r="B620" s="383"/>
      <c r="C620" s="384"/>
    </row>
    <row r="621" spans="1:3" s="381" customFormat="1" ht="11.25">
      <c r="A621" s="382"/>
      <c r="B621" s="383"/>
      <c r="C621" s="384"/>
    </row>
    <row r="622" spans="1:3" s="381" customFormat="1" ht="11.25">
      <c r="A622" s="382"/>
      <c r="B622" s="383"/>
      <c r="C622" s="384"/>
    </row>
    <row r="623" spans="1:3" s="381" customFormat="1" ht="11.25">
      <c r="A623" s="382"/>
      <c r="B623" s="383"/>
      <c r="C623" s="384"/>
    </row>
    <row r="624" spans="1:3" s="381" customFormat="1" ht="11.25">
      <c r="A624" s="382"/>
      <c r="B624" s="383"/>
      <c r="C624" s="384"/>
    </row>
    <row r="625" spans="1:3" s="381" customFormat="1" ht="11.25">
      <c r="A625" s="382"/>
      <c r="B625" s="383"/>
      <c r="C625" s="384"/>
    </row>
    <row r="626" spans="1:3" s="381" customFormat="1" ht="11.25">
      <c r="A626" s="382"/>
      <c r="B626" s="383"/>
      <c r="C626" s="384"/>
    </row>
    <row r="627" spans="1:3" s="381" customFormat="1" ht="11.25">
      <c r="A627" s="382"/>
      <c r="B627" s="383"/>
      <c r="C627" s="384"/>
    </row>
    <row r="628" spans="1:3" s="381" customFormat="1" ht="11.25">
      <c r="A628" s="382"/>
      <c r="B628" s="383"/>
      <c r="C628" s="384"/>
    </row>
    <row r="629" spans="1:3" s="381" customFormat="1" ht="11.25">
      <c r="A629" s="382"/>
      <c r="B629" s="383"/>
      <c r="C629" s="384"/>
    </row>
    <row r="630" spans="1:3" s="381" customFormat="1" ht="11.25">
      <c r="A630" s="382"/>
      <c r="B630" s="383"/>
      <c r="C630" s="384"/>
    </row>
    <row r="631" spans="1:3" s="381" customFormat="1" ht="11.25">
      <c r="A631" s="382"/>
      <c r="B631" s="383"/>
      <c r="C631" s="384"/>
    </row>
    <row r="632" spans="1:3" s="381" customFormat="1" ht="11.25">
      <c r="A632" s="382"/>
      <c r="B632" s="383"/>
      <c r="C632" s="384"/>
    </row>
    <row r="633" spans="1:3" s="381" customFormat="1" ht="11.25">
      <c r="A633" s="382"/>
      <c r="B633" s="383"/>
      <c r="C633" s="384"/>
    </row>
    <row r="634" spans="1:3" s="381" customFormat="1" ht="11.25">
      <c r="A634" s="382"/>
      <c r="B634" s="383"/>
      <c r="C634" s="384"/>
    </row>
    <row r="635" spans="1:3" s="381" customFormat="1" ht="11.25">
      <c r="A635" s="382"/>
      <c r="B635" s="383"/>
      <c r="C635" s="384"/>
    </row>
    <row r="636" spans="1:3" s="381" customFormat="1" ht="11.25">
      <c r="A636" s="382"/>
      <c r="B636" s="383"/>
      <c r="C636" s="384"/>
    </row>
    <row r="637" spans="1:3" s="381" customFormat="1" ht="11.25">
      <c r="A637" s="382"/>
      <c r="B637" s="383"/>
      <c r="C637" s="384"/>
    </row>
    <row r="638" spans="1:3" s="381" customFormat="1" ht="11.25">
      <c r="A638" s="382"/>
      <c r="B638" s="383"/>
      <c r="C638" s="384"/>
    </row>
    <row r="639" spans="1:3" s="381" customFormat="1" ht="11.25">
      <c r="A639" s="382"/>
      <c r="B639" s="383"/>
      <c r="C639" s="384"/>
    </row>
    <row r="640" spans="1:3" s="381" customFormat="1" ht="11.25">
      <c r="A640" s="382"/>
      <c r="B640" s="383"/>
      <c r="C640" s="384"/>
    </row>
    <row r="641" spans="1:3" s="381" customFormat="1" ht="11.25">
      <c r="A641" s="382"/>
      <c r="B641" s="383"/>
      <c r="C641" s="384"/>
    </row>
    <row r="642" spans="1:3" s="381" customFormat="1" ht="11.25">
      <c r="A642" s="382"/>
      <c r="B642" s="383"/>
      <c r="C642" s="384"/>
    </row>
    <row r="643" spans="1:3" s="381" customFormat="1" ht="11.25">
      <c r="A643" s="382"/>
      <c r="B643" s="383"/>
      <c r="C643" s="384"/>
    </row>
    <row r="644" spans="1:3" s="381" customFormat="1" ht="11.25">
      <c r="A644" s="382"/>
      <c r="B644" s="383"/>
      <c r="C644" s="384"/>
    </row>
    <row r="645" spans="1:3" s="381" customFormat="1" ht="11.25">
      <c r="A645" s="382"/>
      <c r="B645" s="383"/>
      <c r="C645" s="384"/>
    </row>
    <row r="646" spans="1:3" s="381" customFormat="1" ht="11.25">
      <c r="A646" s="382"/>
      <c r="B646" s="383"/>
      <c r="C646" s="384"/>
    </row>
    <row r="647" spans="1:3" s="381" customFormat="1" ht="11.25">
      <c r="A647" s="382"/>
      <c r="B647" s="383"/>
      <c r="C647" s="384"/>
    </row>
    <row r="648" spans="1:3" s="381" customFormat="1" ht="11.25">
      <c r="A648" s="382"/>
      <c r="B648" s="383"/>
      <c r="C648" s="384"/>
    </row>
    <row r="649" spans="1:3" s="381" customFormat="1" ht="11.25">
      <c r="A649" s="382"/>
      <c r="B649" s="383"/>
      <c r="C649" s="384"/>
    </row>
    <row r="650" spans="1:3" s="381" customFormat="1" ht="11.25">
      <c r="A650" s="382"/>
      <c r="B650" s="383"/>
      <c r="C650" s="384"/>
    </row>
    <row r="651" spans="1:3" s="381" customFormat="1" ht="11.25">
      <c r="A651" s="382"/>
      <c r="B651" s="383"/>
      <c r="C651" s="384"/>
    </row>
    <row r="652" spans="1:3" s="381" customFormat="1" ht="11.25">
      <c r="A652" s="382"/>
      <c r="B652" s="383"/>
      <c r="C652" s="384"/>
    </row>
    <row r="653" spans="1:3" s="381" customFormat="1" ht="11.25">
      <c r="A653" s="382"/>
      <c r="B653" s="383"/>
      <c r="C653" s="384"/>
    </row>
    <row r="654" spans="1:3" s="381" customFormat="1" ht="11.25">
      <c r="A654" s="382"/>
      <c r="B654" s="383"/>
      <c r="C654" s="384"/>
    </row>
    <row r="655" spans="1:3" s="381" customFormat="1" ht="11.25">
      <c r="A655" s="382"/>
      <c r="B655" s="383"/>
      <c r="C655" s="384"/>
    </row>
    <row r="656" spans="1:3" s="381" customFormat="1" ht="11.25">
      <c r="A656" s="382"/>
      <c r="B656" s="383"/>
      <c r="C656" s="384"/>
    </row>
    <row r="657" spans="1:3" s="381" customFormat="1" ht="11.25">
      <c r="A657" s="382"/>
      <c r="B657" s="383"/>
      <c r="C657" s="384"/>
    </row>
    <row r="658" spans="1:3" s="381" customFormat="1" ht="11.25">
      <c r="A658" s="382"/>
      <c r="B658" s="383"/>
      <c r="C658" s="384"/>
    </row>
    <row r="659" spans="1:3" s="381" customFormat="1" ht="11.25">
      <c r="A659" s="382"/>
      <c r="B659" s="383"/>
      <c r="C659" s="384"/>
    </row>
    <row r="660" spans="1:3" s="381" customFormat="1" ht="11.25">
      <c r="A660" s="382"/>
      <c r="B660" s="383"/>
      <c r="C660" s="384"/>
    </row>
    <row r="661" spans="1:3" s="381" customFormat="1" ht="11.25">
      <c r="A661" s="382"/>
      <c r="B661" s="383"/>
      <c r="C661" s="384"/>
    </row>
    <row r="662" spans="1:3" s="381" customFormat="1" ht="11.25">
      <c r="A662" s="382"/>
      <c r="B662" s="383"/>
      <c r="C662" s="384"/>
    </row>
    <row r="663" spans="1:3" s="381" customFormat="1" ht="11.25">
      <c r="A663" s="382"/>
      <c r="B663" s="383"/>
      <c r="C663" s="384"/>
    </row>
    <row r="664" spans="1:3" s="381" customFormat="1" ht="11.25">
      <c r="A664" s="382"/>
      <c r="B664" s="383"/>
      <c r="C664" s="384"/>
    </row>
    <row r="665" spans="1:3" s="381" customFormat="1" ht="11.25">
      <c r="A665" s="382"/>
      <c r="B665" s="383"/>
      <c r="C665" s="384"/>
    </row>
    <row r="666" spans="1:3" s="381" customFormat="1" ht="11.25">
      <c r="A666" s="382"/>
      <c r="B666" s="383"/>
      <c r="C666" s="384"/>
    </row>
    <row r="667" spans="1:3" s="381" customFormat="1" ht="11.25">
      <c r="A667" s="382"/>
      <c r="B667" s="383"/>
      <c r="C667" s="384"/>
    </row>
    <row r="668" spans="1:3" s="381" customFormat="1" ht="11.25">
      <c r="A668" s="382"/>
      <c r="B668" s="383"/>
      <c r="C668" s="384"/>
    </row>
    <row r="669" spans="1:3" s="381" customFormat="1" ht="11.25">
      <c r="A669" s="382"/>
      <c r="B669" s="383"/>
      <c r="C669" s="384"/>
    </row>
    <row r="670" spans="1:3" s="381" customFormat="1" ht="11.25">
      <c r="A670" s="382"/>
      <c r="B670" s="383"/>
      <c r="C670" s="384"/>
    </row>
    <row r="671" spans="1:3" s="381" customFormat="1" ht="11.25">
      <c r="A671" s="382"/>
      <c r="B671" s="383"/>
      <c r="C671" s="384"/>
    </row>
    <row r="672" spans="1:3" s="381" customFormat="1" ht="11.25">
      <c r="A672" s="382"/>
      <c r="B672" s="383"/>
      <c r="C672" s="384"/>
    </row>
    <row r="673" spans="1:3" s="381" customFormat="1" ht="11.25">
      <c r="A673" s="382"/>
      <c r="B673" s="383"/>
      <c r="C673" s="384"/>
    </row>
    <row r="674" spans="1:3" s="381" customFormat="1" ht="11.25">
      <c r="A674" s="382"/>
      <c r="B674" s="383"/>
      <c r="C674" s="384"/>
    </row>
    <row r="675" spans="1:3" s="381" customFormat="1" ht="11.25">
      <c r="A675" s="382"/>
      <c r="B675" s="383"/>
      <c r="C675" s="384"/>
    </row>
    <row r="676" spans="1:3" s="381" customFormat="1" ht="11.25">
      <c r="A676" s="382"/>
      <c r="B676" s="383"/>
      <c r="C676" s="384"/>
    </row>
    <row r="677" spans="1:3" s="381" customFormat="1" ht="11.25">
      <c r="A677" s="382"/>
      <c r="B677" s="383"/>
      <c r="C677" s="384"/>
    </row>
    <row r="678" spans="1:3" s="381" customFormat="1" ht="11.25">
      <c r="A678" s="382"/>
      <c r="B678" s="383"/>
      <c r="C678" s="384"/>
    </row>
    <row r="679" spans="1:3" s="381" customFormat="1" ht="11.25">
      <c r="A679" s="382"/>
      <c r="B679" s="383"/>
      <c r="C679" s="384"/>
    </row>
    <row r="680" spans="1:3" s="381" customFormat="1" ht="11.25">
      <c r="A680" s="382"/>
      <c r="B680" s="383"/>
      <c r="C680" s="384"/>
    </row>
    <row r="681" spans="1:3" s="381" customFormat="1" ht="11.25">
      <c r="A681" s="382"/>
      <c r="B681" s="383"/>
      <c r="C681" s="384"/>
    </row>
    <row r="682" spans="1:3" s="381" customFormat="1" ht="11.25">
      <c r="A682" s="382"/>
      <c r="B682" s="383"/>
      <c r="C682" s="384"/>
    </row>
    <row r="683" spans="1:3" s="381" customFormat="1" ht="11.25">
      <c r="A683" s="382"/>
      <c r="B683" s="383"/>
      <c r="C683" s="384"/>
    </row>
    <row r="684" spans="1:3" s="381" customFormat="1" ht="11.25">
      <c r="A684" s="382"/>
      <c r="B684" s="383"/>
      <c r="C684" s="384"/>
    </row>
    <row r="685" spans="1:3" s="381" customFormat="1" ht="11.25">
      <c r="A685" s="382"/>
      <c r="B685" s="383"/>
      <c r="C685" s="384"/>
    </row>
    <row r="686" spans="1:3" s="381" customFormat="1" ht="11.25">
      <c r="A686" s="382"/>
      <c r="B686" s="383"/>
      <c r="C686" s="384"/>
    </row>
    <row r="687" spans="1:3" s="381" customFormat="1" ht="11.25">
      <c r="A687" s="382"/>
      <c r="B687" s="383"/>
      <c r="C687" s="384"/>
    </row>
    <row r="688" spans="1:3" s="381" customFormat="1" ht="11.25">
      <c r="A688" s="382"/>
      <c r="B688" s="383"/>
      <c r="C688" s="384"/>
    </row>
    <row r="689" spans="1:3" s="381" customFormat="1" ht="11.25">
      <c r="A689" s="382"/>
      <c r="B689" s="383"/>
      <c r="C689" s="384"/>
    </row>
    <row r="690" spans="1:3" s="381" customFormat="1" ht="11.25">
      <c r="A690" s="382"/>
      <c r="B690" s="383"/>
      <c r="C690" s="384"/>
    </row>
    <row r="691" spans="1:3" s="381" customFormat="1" ht="11.25">
      <c r="A691" s="382"/>
      <c r="B691" s="383"/>
      <c r="C691" s="384"/>
    </row>
    <row r="692" spans="1:3" s="381" customFormat="1" ht="11.25">
      <c r="A692" s="382"/>
      <c r="B692" s="383"/>
      <c r="C692" s="384"/>
    </row>
    <row r="693" spans="1:3" s="381" customFormat="1" ht="11.25">
      <c r="A693" s="382"/>
      <c r="B693" s="383"/>
      <c r="C693" s="384"/>
    </row>
    <row r="694" spans="1:3" s="381" customFormat="1" ht="11.25">
      <c r="A694" s="382"/>
      <c r="B694" s="383"/>
      <c r="C694" s="384"/>
    </row>
    <row r="695" spans="1:3" s="381" customFormat="1" ht="11.25">
      <c r="A695" s="382"/>
      <c r="B695" s="383"/>
      <c r="C695" s="384"/>
    </row>
    <row r="696" spans="1:3" s="381" customFormat="1" ht="11.25">
      <c r="A696" s="382"/>
      <c r="B696" s="383"/>
      <c r="C696" s="384"/>
    </row>
    <row r="697" spans="1:3" s="381" customFormat="1" ht="11.25">
      <c r="A697" s="382"/>
      <c r="B697" s="383"/>
      <c r="C697" s="384"/>
    </row>
    <row r="698" spans="1:3" s="381" customFormat="1" ht="11.25">
      <c r="A698" s="382"/>
      <c r="B698" s="383"/>
      <c r="C698" s="384"/>
    </row>
    <row r="699" spans="1:3" s="381" customFormat="1" ht="11.25">
      <c r="A699" s="382"/>
      <c r="B699" s="383"/>
      <c r="C699" s="384"/>
    </row>
    <row r="700" spans="1:3" s="381" customFormat="1" ht="11.25">
      <c r="A700" s="382"/>
      <c r="B700" s="383"/>
      <c r="C700" s="384"/>
    </row>
    <row r="701" spans="1:3" s="381" customFormat="1" ht="11.25">
      <c r="A701" s="382"/>
      <c r="B701" s="383"/>
      <c r="C701" s="384"/>
    </row>
    <row r="702" spans="1:3" s="381" customFormat="1" ht="11.25">
      <c r="A702" s="382"/>
      <c r="B702" s="383"/>
      <c r="C702" s="384"/>
    </row>
    <row r="703" spans="1:3" s="381" customFormat="1" ht="11.25">
      <c r="A703" s="382"/>
      <c r="B703" s="383"/>
      <c r="C703" s="384"/>
    </row>
    <row r="704" spans="1:3" s="381" customFormat="1" ht="11.25">
      <c r="A704" s="382"/>
      <c r="B704" s="383"/>
      <c r="C704" s="384"/>
    </row>
    <row r="705" spans="1:3" s="381" customFormat="1" ht="11.25">
      <c r="A705" s="382"/>
      <c r="B705" s="383"/>
      <c r="C705" s="384"/>
    </row>
    <row r="706" spans="1:3" s="381" customFormat="1" ht="11.25">
      <c r="A706" s="382"/>
      <c r="B706" s="383"/>
      <c r="C706" s="384"/>
    </row>
    <row r="707" spans="1:3" s="381" customFormat="1" ht="11.25">
      <c r="A707" s="382"/>
      <c r="B707" s="383"/>
      <c r="C707" s="384"/>
    </row>
    <row r="708" spans="1:3" s="381" customFormat="1" ht="11.25">
      <c r="A708" s="382"/>
      <c r="B708" s="383"/>
      <c r="C708" s="384"/>
    </row>
    <row r="709" spans="1:3" s="381" customFormat="1" ht="11.25">
      <c r="A709" s="382"/>
      <c r="B709" s="383"/>
      <c r="C709" s="384"/>
    </row>
    <row r="710" spans="1:3" s="381" customFormat="1" ht="11.25">
      <c r="A710" s="382"/>
      <c r="B710" s="383"/>
      <c r="C710" s="384"/>
    </row>
    <row r="711" spans="1:3" s="381" customFormat="1" ht="11.25">
      <c r="A711" s="382"/>
      <c r="B711" s="383"/>
      <c r="C711" s="384"/>
    </row>
    <row r="712" spans="1:3" s="381" customFormat="1" ht="11.25">
      <c r="A712" s="382"/>
      <c r="B712" s="383"/>
      <c r="C712" s="384"/>
    </row>
    <row r="713" spans="1:3" s="381" customFormat="1" ht="11.25">
      <c r="A713" s="382"/>
      <c r="B713" s="383"/>
      <c r="C713" s="384"/>
    </row>
    <row r="714" spans="1:3" s="381" customFormat="1" ht="11.25">
      <c r="A714" s="382"/>
      <c r="B714" s="383"/>
      <c r="C714" s="384"/>
    </row>
    <row r="715" spans="1:3" s="381" customFormat="1" ht="11.25">
      <c r="A715" s="382"/>
      <c r="B715" s="383"/>
      <c r="C715" s="384"/>
    </row>
    <row r="716" spans="1:3" s="381" customFormat="1" ht="11.25">
      <c r="A716" s="382"/>
      <c r="B716" s="383"/>
      <c r="C716" s="384"/>
    </row>
    <row r="717" spans="1:3" s="381" customFormat="1" ht="11.25">
      <c r="A717" s="382"/>
      <c r="B717" s="383"/>
      <c r="C717" s="384"/>
    </row>
    <row r="718" spans="1:3" s="381" customFormat="1" ht="11.25">
      <c r="A718" s="382"/>
      <c r="B718" s="383"/>
      <c r="C718" s="384"/>
    </row>
    <row r="719" spans="1:3" s="381" customFormat="1" ht="11.25">
      <c r="A719" s="382"/>
      <c r="B719" s="383"/>
      <c r="C719" s="384"/>
    </row>
    <row r="720" spans="1:3" s="381" customFormat="1" ht="11.25">
      <c r="A720" s="382"/>
      <c r="B720" s="383"/>
      <c r="C720" s="384"/>
    </row>
    <row r="721" spans="1:3" s="381" customFormat="1" ht="11.25">
      <c r="A721" s="382"/>
      <c r="B721" s="383"/>
      <c r="C721" s="384"/>
    </row>
    <row r="722" spans="1:3" s="381" customFormat="1" ht="11.25">
      <c r="A722" s="382"/>
      <c r="B722" s="383"/>
      <c r="C722" s="384"/>
    </row>
    <row r="723" spans="1:3" s="381" customFormat="1" ht="11.25">
      <c r="A723" s="382"/>
      <c r="B723" s="383"/>
      <c r="C723" s="384"/>
    </row>
    <row r="724" spans="1:3" s="381" customFormat="1" ht="11.25">
      <c r="A724" s="382"/>
      <c r="B724" s="383"/>
      <c r="C724" s="384"/>
    </row>
    <row r="725" spans="1:3" s="381" customFormat="1" ht="11.25">
      <c r="A725" s="382"/>
      <c r="B725" s="383"/>
      <c r="C725" s="384"/>
    </row>
    <row r="726" spans="1:3" s="381" customFormat="1" ht="11.25">
      <c r="A726" s="382"/>
      <c r="B726" s="383"/>
      <c r="C726" s="384"/>
    </row>
    <row r="727" spans="1:3" s="381" customFormat="1" ht="11.25">
      <c r="A727" s="382"/>
      <c r="B727" s="383"/>
      <c r="C727" s="384"/>
    </row>
    <row r="728" spans="1:3" s="381" customFormat="1" ht="11.25">
      <c r="A728" s="382"/>
      <c r="B728" s="383"/>
      <c r="C728" s="384"/>
    </row>
    <row r="729" spans="1:3" s="381" customFormat="1" ht="11.25">
      <c r="A729" s="382"/>
      <c r="B729" s="383"/>
      <c r="C729" s="384"/>
    </row>
    <row r="730" spans="1:3" s="381" customFormat="1" ht="11.25">
      <c r="A730" s="382"/>
      <c r="B730" s="383"/>
      <c r="C730" s="384"/>
    </row>
    <row r="731" spans="1:3" s="381" customFormat="1" ht="11.25">
      <c r="A731" s="382"/>
      <c r="B731" s="383"/>
      <c r="C731" s="384"/>
    </row>
    <row r="732" spans="1:3" s="381" customFormat="1" ht="11.25">
      <c r="A732" s="382"/>
      <c r="B732" s="383"/>
      <c r="C732" s="384"/>
    </row>
    <row r="733" spans="1:3" s="381" customFormat="1" ht="11.25">
      <c r="A733" s="382"/>
      <c r="B733" s="383"/>
      <c r="C733" s="384"/>
    </row>
    <row r="734" spans="1:3" s="381" customFormat="1" ht="11.25">
      <c r="A734" s="382"/>
      <c r="B734" s="383"/>
      <c r="C734" s="384"/>
    </row>
    <row r="735" spans="1:3" s="381" customFormat="1" ht="11.25">
      <c r="A735" s="382"/>
      <c r="B735" s="383"/>
      <c r="C735" s="384"/>
    </row>
    <row r="736" spans="1:3" s="381" customFormat="1" ht="11.25">
      <c r="A736" s="382"/>
      <c r="B736" s="383"/>
      <c r="C736" s="384"/>
    </row>
    <row r="737" spans="1:3" s="381" customFormat="1" ht="11.25">
      <c r="A737" s="382"/>
      <c r="B737" s="383"/>
      <c r="C737" s="384"/>
    </row>
    <row r="738" spans="1:3" s="381" customFormat="1" ht="11.25">
      <c r="A738" s="382"/>
      <c r="B738" s="383"/>
      <c r="C738" s="384"/>
    </row>
    <row r="739" spans="1:3" s="381" customFormat="1" ht="11.25">
      <c r="A739" s="382"/>
      <c r="B739" s="383"/>
      <c r="C739" s="384"/>
    </row>
    <row r="740" spans="1:3" s="381" customFormat="1" ht="11.25">
      <c r="A740" s="382"/>
      <c r="B740" s="383"/>
      <c r="C740" s="384"/>
    </row>
    <row r="741" spans="1:3" s="381" customFormat="1" ht="11.25">
      <c r="A741" s="382"/>
      <c r="B741" s="383"/>
      <c r="C741" s="384"/>
    </row>
    <row r="742" spans="1:3" s="381" customFormat="1" ht="11.25">
      <c r="A742" s="382"/>
      <c r="B742" s="383"/>
      <c r="C742" s="384"/>
    </row>
    <row r="743" spans="1:3" s="381" customFormat="1" ht="11.25">
      <c r="A743" s="382"/>
      <c r="B743" s="383"/>
      <c r="C743" s="384"/>
    </row>
    <row r="744" spans="1:3" s="381" customFormat="1" ht="11.25">
      <c r="A744" s="382"/>
      <c r="B744" s="383"/>
      <c r="C744" s="384"/>
    </row>
    <row r="745" spans="1:3" s="381" customFormat="1" ht="11.25">
      <c r="A745" s="382"/>
      <c r="B745" s="383"/>
      <c r="C745" s="384"/>
    </row>
    <row r="746" spans="1:3" s="381" customFormat="1" ht="11.25">
      <c r="A746" s="382"/>
      <c r="B746" s="383"/>
      <c r="C746" s="384"/>
    </row>
    <row r="747" spans="1:3" s="381" customFormat="1" ht="11.25">
      <c r="A747" s="382"/>
      <c r="B747" s="383"/>
      <c r="C747" s="384"/>
    </row>
    <row r="748" spans="1:3" s="381" customFormat="1" ht="11.25">
      <c r="A748" s="382"/>
      <c r="B748" s="383"/>
      <c r="C748" s="384"/>
    </row>
    <row r="749" spans="1:3" s="381" customFormat="1" ht="11.25">
      <c r="A749" s="382"/>
      <c r="B749" s="383"/>
      <c r="C749" s="384"/>
    </row>
    <row r="750" spans="1:3" s="381" customFormat="1" ht="11.25">
      <c r="A750" s="382"/>
      <c r="B750" s="383"/>
      <c r="C750" s="384"/>
    </row>
    <row r="751" spans="1:3" s="381" customFormat="1" ht="11.25">
      <c r="A751" s="382"/>
      <c r="B751" s="383"/>
      <c r="C751" s="384"/>
    </row>
    <row r="752" spans="1:3" s="381" customFormat="1" ht="11.25">
      <c r="A752" s="382"/>
      <c r="B752" s="383"/>
      <c r="C752" s="384"/>
    </row>
    <row r="753" spans="1:3" s="381" customFormat="1" ht="11.25">
      <c r="A753" s="382"/>
      <c r="B753" s="383"/>
      <c r="C753" s="384"/>
    </row>
    <row r="754" spans="1:3" s="381" customFormat="1" ht="11.25">
      <c r="A754" s="382"/>
      <c r="B754" s="383"/>
      <c r="C754" s="384"/>
    </row>
    <row r="755" spans="1:3" s="381" customFormat="1" ht="11.25">
      <c r="A755" s="382"/>
      <c r="B755" s="383"/>
      <c r="C755" s="384"/>
    </row>
    <row r="756" spans="1:3" s="381" customFormat="1" ht="11.25">
      <c r="A756" s="382"/>
      <c r="B756" s="383"/>
      <c r="C756" s="384"/>
    </row>
    <row r="757" spans="1:3" s="381" customFormat="1" ht="11.25">
      <c r="A757" s="382"/>
      <c r="B757" s="383"/>
      <c r="C757" s="384"/>
    </row>
    <row r="758" spans="1:3" s="381" customFormat="1" ht="11.25">
      <c r="A758" s="382"/>
      <c r="B758" s="383"/>
      <c r="C758" s="384"/>
    </row>
    <row r="759" spans="1:3" s="381" customFormat="1" ht="11.25">
      <c r="A759" s="382"/>
      <c r="B759" s="383"/>
      <c r="C759" s="384"/>
    </row>
    <row r="760" spans="1:3" s="381" customFormat="1" ht="11.25">
      <c r="A760" s="382"/>
      <c r="B760" s="383"/>
      <c r="C760" s="384"/>
    </row>
    <row r="761" spans="1:3" s="381" customFormat="1" ht="11.25">
      <c r="A761" s="382"/>
      <c r="B761" s="383"/>
      <c r="C761" s="384"/>
    </row>
    <row r="762" spans="1:3" s="381" customFormat="1" ht="11.25">
      <c r="A762" s="382"/>
      <c r="B762" s="383"/>
      <c r="C762" s="384"/>
    </row>
    <row r="763" spans="1:3" s="381" customFormat="1" ht="11.25">
      <c r="A763" s="382"/>
      <c r="B763" s="383"/>
      <c r="C763" s="384"/>
    </row>
    <row r="764" spans="1:3" s="381" customFormat="1" ht="11.25">
      <c r="A764" s="382"/>
      <c r="B764" s="383"/>
      <c r="C764" s="384"/>
    </row>
    <row r="765" spans="1:3" s="381" customFormat="1" ht="11.25">
      <c r="A765" s="382"/>
      <c r="B765" s="383"/>
      <c r="C765" s="384"/>
    </row>
    <row r="766" spans="1:3" s="381" customFormat="1" ht="11.25">
      <c r="A766" s="382"/>
      <c r="B766" s="383"/>
      <c r="C766" s="384"/>
    </row>
    <row r="767" spans="1:3" s="381" customFormat="1" ht="11.25">
      <c r="A767" s="382"/>
      <c r="B767" s="383"/>
      <c r="C767" s="384"/>
    </row>
    <row r="768" spans="1:3" s="381" customFormat="1" ht="11.25">
      <c r="A768" s="382"/>
      <c r="B768" s="383"/>
      <c r="C768" s="384"/>
    </row>
    <row r="769" spans="1:3" s="381" customFormat="1" ht="11.25">
      <c r="A769" s="382"/>
      <c r="B769" s="383"/>
      <c r="C769" s="384"/>
    </row>
    <row r="770" spans="1:3" s="381" customFormat="1" ht="11.25">
      <c r="A770" s="382"/>
      <c r="B770" s="383"/>
      <c r="C770" s="384"/>
    </row>
    <row r="771" spans="1:3" s="381" customFormat="1" ht="11.25">
      <c r="A771" s="382"/>
      <c r="B771" s="383"/>
      <c r="C771" s="384"/>
    </row>
    <row r="772" spans="1:3" s="381" customFormat="1" ht="11.25">
      <c r="A772" s="382"/>
      <c r="B772" s="383"/>
      <c r="C772" s="384"/>
    </row>
    <row r="773" spans="1:3" s="381" customFormat="1" ht="11.25">
      <c r="A773" s="382"/>
      <c r="B773" s="383"/>
      <c r="C773" s="384"/>
    </row>
    <row r="774" spans="1:3" s="381" customFormat="1" ht="11.25">
      <c r="A774" s="382"/>
      <c r="B774" s="383"/>
      <c r="C774" s="384"/>
    </row>
    <row r="775" spans="1:3" s="381" customFormat="1" ht="11.25">
      <c r="A775" s="382"/>
      <c r="B775" s="383"/>
      <c r="C775" s="384"/>
    </row>
    <row r="776" spans="1:3" s="381" customFormat="1" ht="11.25">
      <c r="A776" s="382"/>
      <c r="B776" s="383"/>
      <c r="C776" s="384"/>
    </row>
    <row r="777" spans="1:3" s="381" customFormat="1" ht="11.25">
      <c r="A777" s="382"/>
      <c r="B777" s="383"/>
      <c r="C777" s="384"/>
    </row>
    <row r="778" spans="1:3" s="381" customFormat="1" ht="11.25">
      <c r="A778" s="382"/>
      <c r="B778" s="383"/>
      <c r="C778" s="384"/>
    </row>
    <row r="779" spans="1:3" s="381" customFormat="1" ht="11.25">
      <c r="A779" s="382"/>
      <c r="B779" s="383"/>
      <c r="C779" s="384"/>
    </row>
    <row r="780" spans="1:3" s="381" customFormat="1" ht="11.25">
      <c r="A780" s="382"/>
      <c r="B780" s="383"/>
      <c r="C780" s="384"/>
    </row>
    <row r="781" spans="1:3" s="381" customFormat="1" ht="11.25">
      <c r="A781" s="382"/>
      <c r="B781" s="383"/>
      <c r="C781" s="384"/>
    </row>
    <row r="782" spans="1:3" s="381" customFormat="1" ht="11.25">
      <c r="A782" s="382"/>
      <c r="B782" s="383"/>
      <c r="C782" s="384"/>
    </row>
    <row r="783" spans="1:3" s="381" customFormat="1" ht="11.25">
      <c r="A783" s="382"/>
      <c r="B783" s="383"/>
      <c r="C783" s="384"/>
    </row>
    <row r="784" spans="1:3" s="381" customFormat="1" ht="11.25">
      <c r="A784" s="382"/>
      <c r="B784" s="383"/>
      <c r="C784" s="384"/>
    </row>
    <row r="785" spans="1:3" s="381" customFormat="1" ht="11.25">
      <c r="A785" s="382"/>
      <c r="B785" s="383"/>
      <c r="C785" s="384"/>
    </row>
    <row r="786" spans="1:3" s="381" customFormat="1" ht="11.25">
      <c r="A786" s="382"/>
      <c r="B786" s="383"/>
      <c r="C786" s="384"/>
    </row>
    <row r="787" spans="1:3" s="381" customFormat="1" ht="11.25">
      <c r="A787" s="382"/>
      <c r="B787" s="383"/>
      <c r="C787" s="384"/>
    </row>
    <row r="788" spans="1:3" s="381" customFormat="1" ht="11.25">
      <c r="A788" s="382"/>
      <c r="B788" s="383"/>
      <c r="C788" s="384"/>
    </row>
    <row r="789" spans="1:3" s="381" customFormat="1" ht="11.25">
      <c r="A789" s="382"/>
      <c r="B789" s="383"/>
      <c r="C789" s="384"/>
    </row>
    <row r="790" spans="1:3" s="381" customFormat="1" ht="11.25">
      <c r="A790" s="382"/>
      <c r="B790" s="383"/>
      <c r="C790" s="384"/>
    </row>
    <row r="791" spans="1:3" s="381" customFormat="1" ht="11.25">
      <c r="A791" s="382"/>
      <c r="B791" s="383"/>
      <c r="C791" s="384"/>
    </row>
    <row r="792" spans="1:3" s="381" customFormat="1" ht="11.25">
      <c r="A792" s="382"/>
      <c r="B792" s="383"/>
      <c r="C792" s="384"/>
    </row>
    <row r="793" spans="1:3" s="381" customFormat="1" ht="11.25">
      <c r="A793" s="382"/>
      <c r="B793" s="383"/>
      <c r="C793" s="384"/>
    </row>
    <row r="794" spans="1:3" s="381" customFormat="1" ht="11.25">
      <c r="A794" s="382"/>
      <c r="B794" s="383"/>
      <c r="C794" s="384"/>
    </row>
    <row r="795" spans="1:3" s="381" customFormat="1" ht="11.25">
      <c r="A795" s="382"/>
      <c r="B795" s="383"/>
      <c r="C795" s="384"/>
    </row>
    <row r="796" spans="1:3" s="381" customFormat="1" ht="11.25">
      <c r="A796" s="382"/>
      <c r="B796" s="383"/>
      <c r="C796" s="384"/>
    </row>
    <row r="797" spans="1:3" s="381" customFormat="1" ht="11.25">
      <c r="A797" s="382"/>
      <c r="B797" s="383"/>
      <c r="C797" s="384"/>
    </row>
    <row r="798" spans="1:3" s="381" customFormat="1" ht="11.25">
      <c r="A798" s="382"/>
      <c r="B798" s="383"/>
      <c r="C798" s="384"/>
    </row>
    <row r="799" spans="1:3" s="381" customFormat="1" ht="11.25">
      <c r="A799" s="382"/>
      <c r="B799" s="383"/>
      <c r="C799" s="384"/>
    </row>
    <row r="800" spans="1:3" s="381" customFormat="1" ht="11.25">
      <c r="A800" s="382"/>
      <c r="B800" s="383"/>
      <c r="C800" s="384"/>
    </row>
    <row r="801" spans="1:3" s="381" customFormat="1" ht="11.25">
      <c r="A801" s="382"/>
      <c r="B801" s="383"/>
      <c r="C801" s="384"/>
    </row>
    <row r="802" spans="1:3" s="381" customFormat="1" ht="11.25">
      <c r="A802" s="382"/>
      <c r="B802" s="383"/>
      <c r="C802" s="384"/>
    </row>
    <row r="803" spans="1:3" s="381" customFormat="1" ht="11.25">
      <c r="A803" s="382"/>
      <c r="B803" s="383"/>
      <c r="C803" s="384"/>
    </row>
    <row r="804" spans="1:3" s="381" customFormat="1" ht="11.25">
      <c r="A804" s="382"/>
      <c r="B804" s="383"/>
      <c r="C804" s="384"/>
    </row>
    <row r="805" spans="1:3" s="381" customFormat="1" ht="11.25">
      <c r="A805" s="382"/>
      <c r="B805" s="383"/>
      <c r="C805" s="384"/>
    </row>
    <row r="806" spans="1:3" s="381" customFormat="1" ht="11.25">
      <c r="A806" s="382"/>
      <c r="B806" s="383"/>
      <c r="C806" s="384"/>
    </row>
    <row r="807" spans="1:3" s="381" customFormat="1" ht="11.25">
      <c r="A807" s="382"/>
      <c r="B807" s="383"/>
      <c r="C807" s="384"/>
    </row>
    <row r="808" spans="1:3" s="381" customFormat="1" ht="11.25">
      <c r="A808" s="382"/>
      <c r="B808" s="383"/>
      <c r="C808" s="384"/>
    </row>
    <row r="809" spans="1:3" s="381" customFormat="1" ht="11.25">
      <c r="A809" s="382"/>
      <c r="B809" s="383"/>
      <c r="C809" s="384"/>
    </row>
    <row r="810" spans="1:3" s="381" customFormat="1" ht="11.25">
      <c r="A810" s="382"/>
      <c r="B810" s="383"/>
      <c r="C810" s="384"/>
    </row>
    <row r="811" spans="1:3" s="381" customFormat="1" ht="11.25">
      <c r="A811" s="382"/>
      <c r="B811" s="383"/>
      <c r="C811" s="384"/>
    </row>
    <row r="812" spans="1:3" s="381" customFormat="1" ht="11.25">
      <c r="A812" s="382"/>
      <c r="B812" s="383"/>
      <c r="C812" s="384"/>
    </row>
    <row r="813" spans="1:3" s="381" customFormat="1" ht="11.25">
      <c r="A813" s="382"/>
      <c r="B813" s="383"/>
      <c r="C813" s="384"/>
    </row>
    <row r="814" spans="1:3" s="381" customFormat="1" ht="11.25">
      <c r="A814" s="382"/>
      <c r="B814" s="383"/>
      <c r="C814" s="384"/>
    </row>
    <row r="815" spans="1:3" s="381" customFormat="1" ht="11.25">
      <c r="A815" s="382"/>
      <c r="B815" s="383"/>
      <c r="C815" s="384"/>
    </row>
    <row r="816" spans="1:3" s="381" customFormat="1" ht="11.25">
      <c r="A816" s="382"/>
      <c r="B816" s="383"/>
      <c r="C816" s="384"/>
    </row>
    <row r="817" spans="1:3" s="381" customFormat="1" ht="11.25">
      <c r="A817" s="382"/>
      <c r="B817" s="383"/>
      <c r="C817" s="384"/>
    </row>
    <row r="818" spans="1:3" s="381" customFormat="1" ht="11.25">
      <c r="A818" s="382"/>
      <c r="B818" s="383"/>
      <c r="C818" s="384"/>
    </row>
    <row r="819" spans="1:3" s="381" customFormat="1" ht="11.25">
      <c r="A819" s="382"/>
      <c r="B819" s="383"/>
      <c r="C819" s="384"/>
    </row>
    <row r="820" spans="1:3" s="381" customFormat="1" ht="11.25">
      <c r="A820" s="382"/>
      <c r="B820" s="383"/>
      <c r="C820" s="384"/>
    </row>
    <row r="821" spans="1:3" s="381" customFormat="1" ht="11.25">
      <c r="A821" s="382"/>
      <c r="B821" s="383"/>
      <c r="C821" s="384"/>
    </row>
    <row r="822" spans="1:3" s="381" customFormat="1" ht="11.25">
      <c r="A822" s="382"/>
      <c r="B822" s="383"/>
      <c r="C822" s="384"/>
    </row>
    <row r="823" spans="1:3" s="381" customFormat="1" ht="11.25">
      <c r="A823" s="382"/>
      <c r="B823" s="383"/>
      <c r="C823" s="384"/>
    </row>
    <row r="824" spans="1:3" s="381" customFormat="1" ht="11.25">
      <c r="A824" s="382"/>
      <c r="B824" s="383"/>
      <c r="C824" s="384"/>
    </row>
    <row r="825" spans="1:3" s="381" customFormat="1" ht="11.25">
      <c r="A825" s="382"/>
      <c r="B825" s="383"/>
      <c r="C825" s="384"/>
    </row>
    <row r="826" spans="1:3" s="381" customFormat="1" ht="11.25">
      <c r="A826" s="382"/>
      <c r="B826" s="383"/>
      <c r="C826" s="384"/>
    </row>
    <row r="827" spans="1:3" s="381" customFormat="1" ht="11.25">
      <c r="A827" s="382"/>
      <c r="B827" s="383"/>
      <c r="C827" s="384"/>
    </row>
    <row r="828" spans="1:3" s="381" customFormat="1" ht="11.25">
      <c r="A828" s="382"/>
      <c r="B828" s="383"/>
      <c r="C828" s="384"/>
    </row>
    <row r="829" spans="1:3" s="381" customFormat="1" ht="11.25">
      <c r="A829" s="382"/>
      <c r="B829" s="383"/>
      <c r="C829" s="384"/>
    </row>
    <row r="830" spans="1:3" s="381" customFormat="1" ht="11.25">
      <c r="A830" s="382"/>
      <c r="B830" s="383"/>
      <c r="C830" s="384"/>
    </row>
    <row r="831" spans="1:3" s="381" customFormat="1" ht="11.25">
      <c r="A831" s="382"/>
      <c r="B831" s="383"/>
      <c r="C831" s="384"/>
    </row>
    <row r="832" spans="1:3" s="381" customFormat="1" ht="11.25">
      <c r="A832" s="382"/>
      <c r="B832" s="383"/>
      <c r="C832" s="384"/>
    </row>
    <row r="833" spans="1:3" s="381" customFormat="1" ht="11.25">
      <c r="A833" s="382"/>
      <c r="B833" s="383"/>
      <c r="C833" s="384"/>
    </row>
    <row r="834" spans="1:3" s="381" customFormat="1" ht="11.25">
      <c r="A834" s="382"/>
      <c r="B834" s="383"/>
      <c r="C834" s="384"/>
    </row>
    <row r="835" spans="1:3" s="381" customFormat="1" ht="11.25">
      <c r="A835" s="382"/>
      <c r="B835" s="383"/>
      <c r="C835" s="384"/>
    </row>
    <row r="836" spans="1:3" s="381" customFormat="1" ht="11.25">
      <c r="A836" s="382"/>
      <c r="B836" s="383"/>
      <c r="C836" s="384"/>
    </row>
    <row r="837" spans="1:3" s="381" customFormat="1" ht="11.25">
      <c r="A837" s="382"/>
      <c r="B837" s="383"/>
      <c r="C837" s="384"/>
    </row>
    <row r="838" spans="1:3" s="381" customFormat="1" ht="11.25">
      <c r="A838" s="382"/>
      <c r="B838" s="383"/>
      <c r="C838" s="384"/>
    </row>
    <row r="839" spans="1:3" s="381" customFormat="1" ht="11.25">
      <c r="A839" s="382"/>
      <c r="B839" s="383"/>
      <c r="C839" s="384"/>
    </row>
    <row r="840" spans="1:3" s="381" customFormat="1" ht="11.25">
      <c r="A840" s="382"/>
      <c r="B840" s="383"/>
      <c r="C840" s="384"/>
    </row>
    <row r="841" spans="1:3" s="381" customFormat="1" ht="11.25">
      <c r="A841" s="382"/>
      <c r="B841" s="383"/>
      <c r="C841" s="384"/>
    </row>
    <row r="842" spans="1:3" s="381" customFormat="1" ht="11.25">
      <c r="A842" s="382"/>
      <c r="B842" s="383"/>
      <c r="C842" s="384"/>
    </row>
    <row r="843" spans="1:3" s="381" customFormat="1" ht="11.25">
      <c r="A843" s="382"/>
      <c r="B843" s="383"/>
      <c r="C843" s="384"/>
    </row>
    <row r="844" spans="1:3" s="381" customFormat="1" ht="11.25">
      <c r="A844" s="382"/>
      <c r="B844" s="383"/>
      <c r="C844" s="384"/>
    </row>
    <row r="845" spans="1:3" s="381" customFormat="1" ht="11.25">
      <c r="A845" s="382"/>
      <c r="B845" s="383"/>
      <c r="C845" s="384"/>
    </row>
    <row r="846" spans="1:3" s="381" customFormat="1" ht="11.25">
      <c r="A846" s="382"/>
      <c r="B846" s="383"/>
      <c r="C846" s="384"/>
    </row>
    <row r="847" spans="1:3" s="381" customFormat="1" ht="11.25">
      <c r="A847" s="382"/>
      <c r="B847" s="383"/>
      <c r="C847" s="384"/>
    </row>
    <row r="848" spans="1:3" s="381" customFormat="1" ht="11.25">
      <c r="A848" s="382"/>
      <c r="B848" s="383"/>
      <c r="C848" s="384"/>
    </row>
    <row r="849" spans="1:3" s="381" customFormat="1" ht="11.25">
      <c r="A849" s="382"/>
      <c r="B849" s="383"/>
      <c r="C849" s="384"/>
    </row>
    <row r="850" spans="1:3" s="381" customFormat="1" ht="11.25">
      <c r="A850" s="382"/>
      <c r="B850" s="383"/>
      <c r="C850" s="384"/>
    </row>
    <row r="851" spans="1:3" s="381" customFormat="1" ht="11.25">
      <c r="A851" s="382"/>
      <c r="B851" s="383"/>
      <c r="C851" s="384"/>
    </row>
    <row r="852" spans="1:3" s="381" customFormat="1" ht="11.25">
      <c r="A852" s="382"/>
      <c r="B852" s="383"/>
      <c r="C852" s="384"/>
    </row>
    <row r="853" spans="1:3" s="381" customFormat="1" ht="11.25">
      <c r="A853" s="382"/>
      <c r="B853" s="383"/>
      <c r="C853" s="384"/>
    </row>
    <row r="854" spans="1:3" s="381" customFormat="1" ht="11.25">
      <c r="A854" s="382"/>
      <c r="B854" s="383"/>
      <c r="C854" s="384"/>
    </row>
    <row r="855" spans="1:3" s="381" customFormat="1" ht="11.25">
      <c r="A855" s="382"/>
      <c r="B855" s="383"/>
      <c r="C855" s="384"/>
    </row>
    <row r="856" spans="1:3" s="381" customFormat="1" ht="11.25">
      <c r="A856" s="382"/>
      <c r="B856" s="383"/>
      <c r="C856" s="384"/>
    </row>
    <row r="857" spans="1:3" s="381" customFormat="1" ht="11.25">
      <c r="A857" s="382"/>
      <c r="B857" s="383"/>
      <c r="C857" s="384"/>
    </row>
    <row r="858" spans="1:3" s="381" customFormat="1" ht="11.25">
      <c r="A858" s="382"/>
      <c r="B858" s="383"/>
      <c r="C858" s="384"/>
    </row>
    <row r="859" spans="1:3" s="381" customFormat="1" ht="11.25">
      <c r="A859" s="382"/>
      <c r="B859" s="383"/>
      <c r="C859" s="384"/>
    </row>
    <row r="860" spans="1:3" s="381" customFormat="1" ht="11.25">
      <c r="A860" s="382"/>
      <c r="B860" s="383"/>
      <c r="C860" s="384"/>
    </row>
    <row r="861" spans="1:3" s="381" customFormat="1" ht="11.25">
      <c r="A861" s="382"/>
      <c r="B861" s="383"/>
      <c r="C861" s="384"/>
    </row>
    <row r="862" spans="1:3" s="381" customFormat="1" ht="11.25">
      <c r="A862" s="382"/>
      <c r="B862" s="383"/>
      <c r="C862" s="384"/>
    </row>
    <row r="863" spans="1:3" s="381" customFormat="1" ht="11.25">
      <c r="A863" s="382"/>
      <c r="B863" s="383"/>
      <c r="C863" s="384"/>
    </row>
    <row r="864" spans="1:3" s="381" customFormat="1" ht="11.25">
      <c r="A864" s="382"/>
      <c r="B864" s="383"/>
      <c r="C864" s="384"/>
    </row>
    <row r="865" spans="1:3" s="381" customFormat="1" ht="11.25">
      <c r="A865" s="382"/>
      <c r="B865" s="383"/>
      <c r="C865" s="384"/>
    </row>
    <row r="866" spans="1:3" s="381" customFormat="1" ht="11.25">
      <c r="A866" s="382"/>
      <c r="B866" s="383"/>
      <c r="C866" s="384"/>
    </row>
    <row r="867" spans="1:3" s="381" customFormat="1" ht="11.25">
      <c r="A867" s="382"/>
      <c r="B867" s="383"/>
      <c r="C867" s="384"/>
    </row>
    <row r="868" spans="1:3" s="381" customFormat="1" ht="11.25">
      <c r="A868" s="382"/>
      <c r="B868" s="383"/>
      <c r="C868" s="384"/>
    </row>
    <row r="869" spans="1:3" s="381" customFormat="1" ht="11.25">
      <c r="A869" s="382"/>
      <c r="B869" s="383"/>
      <c r="C869" s="384"/>
    </row>
    <row r="870" spans="1:3" s="381" customFormat="1" ht="11.25">
      <c r="A870" s="382"/>
      <c r="B870" s="383"/>
      <c r="C870" s="384"/>
    </row>
    <row r="871" spans="1:3" s="381" customFormat="1" ht="11.25">
      <c r="A871" s="382"/>
      <c r="B871" s="383"/>
      <c r="C871" s="384"/>
    </row>
    <row r="872" spans="1:3" s="381" customFormat="1" ht="11.25">
      <c r="A872" s="382"/>
      <c r="B872" s="383"/>
      <c r="C872" s="384"/>
    </row>
    <row r="873" spans="1:3" s="381" customFormat="1" ht="11.25">
      <c r="A873" s="382"/>
      <c r="B873" s="383"/>
      <c r="C873" s="384"/>
    </row>
    <row r="874" spans="1:3" s="381" customFormat="1" ht="11.25">
      <c r="A874" s="382"/>
      <c r="B874" s="383"/>
      <c r="C874" s="384"/>
    </row>
    <row r="875" spans="1:3" s="381" customFormat="1" ht="11.25">
      <c r="A875" s="382"/>
      <c r="B875" s="383"/>
      <c r="C875" s="384"/>
    </row>
    <row r="876" spans="1:3" s="381" customFormat="1" ht="11.25">
      <c r="A876" s="382"/>
      <c r="B876" s="383"/>
      <c r="C876" s="384"/>
    </row>
    <row r="877" spans="1:3" s="381" customFormat="1" ht="11.25">
      <c r="A877" s="382"/>
      <c r="B877" s="383"/>
      <c r="C877" s="384"/>
    </row>
    <row r="878" spans="1:3" s="381" customFormat="1" ht="11.25">
      <c r="A878" s="382"/>
      <c r="B878" s="383"/>
      <c r="C878" s="384"/>
    </row>
    <row r="879" spans="1:3" s="381" customFormat="1" ht="11.25">
      <c r="A879" s="382"/>
      <c r="B879" s="383"/>
      <c r="C879" s="384"/>
    </row>
    <row r="880" spans="1:3" s="381" customFormat="1" ht="11.25">
      <c r="A880" s="382"/>
      <c r="B880" s="383"/>
      <c r="C880" s="384"/>
    </row>
    <row r="881" spans="1:3" s="381" customFormat="1" ht="11.25">
      <c r="A881" s="382"/>
      <c r="B881" s="383"/>
      <c r="C881" s="384"/>
    </row>
    <row r="882" spans="1:3" s="381" customFormat="1" ht="11.25">
      <c r="A882" s="382"/>
      <c r="B882" s="383"/>
      <c r="C882" s="384"/>
    </row>
    <row r="883" spans="1:3" s="381" customFormat="1" ht="11.25">
      <c r="A883" s="382"/>
      <c r="B883" s="383"/>
      <c r="C883" s="384"/>
    </row>
    <row r="884" spans="1:3" s="381" customFormat="1" ht="11.25">
      <c r="A884" s="382"/>
      <c r="B884" s="383"/>
      <c r="C884" s="384"/>
    </row>
    <row r="885" spans="1:3" s="381" customFormat="1" ht="11.25">
      <c r="A885" s="382"/>
      <c r="B885" s="383"/>
      <c r="C885" s="384"/>
    </row>
    <row r="886" spans="1:3" s="381" customFormat="1" ht="11.25">
      <c r="A886" s="382"/>
      <c r="B886" s="383"/>
      <c r="C886" s="384"/>
    </row>
    <row r="887" spans="1:3" s="381" customFormat="1" ht="11.25">
      <c r="A887" s="382"/>
      <c r="B887" s="383"/>
      <c r="C887" s="384"/>
    </row>
    <row r="888" spans="1:3" s="381" customFormat="1" ht="11.25">
      <c r="A888" s="382"/>
      <c r="B888" s="383"/>
      <c r="C888" s="384"/>
    </row>
    <row r="889" spans="1:3" s="381" customFormat="1" ht="11.25">
      <c r="A889" s="382"/>
      <c r="B889" s="383"/>
      <c r="C889" s="384"/>
    </row>
    <row r="890" spans="1:3" s="381" customFormat="1" ht="11.25">
      <c r="A890" s="382"/>
      <c r="B890" s="383"/>
      <c r="C890" s="384"/>
    </row>
    <row r="891" spans="1:3" s="381" customFormat="1" ht="11.25">
      <c r="A891" s="382"/>
      <c r="B891" s="383"/>
      <c r="C891" s="384"/>
    </row>
    <row r="892" spans="1:3" s="381" customFormat="1" ht="11.25">
      <c r="A892" s="382"/>
      <c r="B892" s="383"/>
      <c r="C892" s="384"/>
    </row>
    <row r="893" spans="1:3" s="381" customFormat="1" ht="11.25">
      <c r="A893" s="382"/>
      <c r="B893" s="383"/>
      <c r="C893" s="384"/>
    </row>
    <row r="894" spans="1:3" s="381" customFormat="1" ht="11.25">
      <c r="A894" s="382"/>
      <c r="B894" s="383"/>
      <c r="C894" s="384"/>
    </row>
    <row r="895" spans="1:3" s="381" customFormat="1" ht="11.25">
      <c r="A895" s="382"/>
      <c r="B895" s="383"/>
      <c r="C895" s="384"/>
    </row>
    <row r="896" spans="1:3" s="381" customFormat="1" ht="11.25">
      <c r="A896" s="382"/>
      <c r="B896" s="383"/>
      <c r="C896" s="384"/>
    </row>
    <row r="897" spans="1:3" s="381" customFormat="1" ht="11.25">
      <c r="A897" s="382"/>
      <c r="B897" s="383"/>
      <c r="C897" s="384"/>
    </row>
    <row r="898" spans="1:3" s="381" customFormat="1" ht="11.25">
      <c r="A898" s="382"/>
      <c r="B898" s="383"/>
      <c r="C898" s="384"/>
    </row>
    <row r="899" spans="1:3" s="381" customFormat="1" ht="11.25">
      <c r="A899" s="382"/>
      <c r="B899" s="383"/>
      <c r="C899" s="384"/>
    </row>
    <row r="900" spans="1:3" s="381" customFormat="1" ht="11.25">
      <c r="A900" s="382"/>
      <c r="B900" s="383"/>
      <c r="C900" s="384"/>
    </row>
    <row r="901" spans="1:3" s="381" customFormat="1" ht="11.25">
      <c r="A901" s="382"/>
      <c r="B901" s="383"/>
      <c r="C901" s="384"/>
    </row>
    <row r="902" spans="1:3" s="381" customFormat="1" ht="11.25">
      <c r="A902" s="382"/>
      <c r="B902" s="383"/>
      <c r="C902" s="384"/>
    </row>
    <row r="903" spans="1:3" s="381" customFormat="1" ht="11.25">
      <c r="A903" s="382"/>
      <c r="B903" s="383"/>
      <c r="C903" s="384"/>
    </row>
    <row r="904" spans="1:3" s="381" customFormat="1" ht="11.25">
      <c r="A904" s="382"/>
      <c r="B904" s="383"/>
      <c r="C904" s="384"/>
    </row>
    <row r="905" spans="1:3" s="381" customFormat="1" ht="11.25">
      <c r="A905" s="382"/>
      <c r="B905" s="383"/>
      <c r="C905" s="384"/>
    </row>
    <row r="906" spans="1:3" s="381" customFormat="1" ht="11.25">
      <c r="A906" s="382"/>
      <c r="B906" s="383"/>
      <c r="C906" s="384"/>
    </row>
    <row r="907" spans="1:3" s="381" customFormat="1" ht="11.25">
      <c r="A907" s="382"/>
      <c r="B907" s="383"/>
      <c r="C907" s="384"/>
    </row>
    <row r="908" spans="1:3" s="381" customFormat="1" ht="11.25">
      <c r="A908" s="382"/>
      <c r="B908" s="383"/>
      <c r="C908" s="384"/>
    </row>
    <row r="909" spans="1:3" s="381" customFormat="1" ht="11.25">
      <c r="A909" s="382"/>
      <c r="B909" s="383"/>
      <c r="C909" s="384"/>
    </row>
    <row r="910" spans="1:3" s="381" customFormat="1" ht="11.25">
      <c r="A910" s="382"/>
      <c r="B910" s="383"/>
      <c r="C910" s="384"/>
    </row>
    <row r="911" spans="1:3" s="381" customFormat="1" ht="11.25">
      <c r="A911" s="382"/>
      <c r="B911" s="383"/>
      <c r="C911" s="384"/>
    </row>
    <row r="912" spans="1:3" s="381" customFormat="1" ht="11.25">
      <c r="A912" s="382"/>
      <c r="B912" s="383"/>
      <c r="C912" s="384"/>
    </row>
    <row r="913" spans="1:3" s="381" customFormat="1" ht="11.25">
      <c r="A913" s="382"/>
      <c r="B913" s="383"/>
      <c r="C913" s="384"/>
    </row>
    <row r="914" spans="1:3" s="381" customFormat="1" ht="11.25">
      <c r="A914" s="382"/>
      <c r="B914" s="383"/>
      <c r="C914" s="384"/>
    </row>
    <row r="915" spans="1:3" s="381" customFormat="1" ht="11.25">
      <c r="A915" s="382"/>
      <c r="B915" s="383"/>
      <c r="C915" s="384"/>
    </row>
    <row r="916" spans="1:3" s="381" customFormat="1" ht="11.25">
      <c r="A916" s="382"/>
      <c r="B916" s="383"/>
      <c r="C916" s="384"/>
    </row>
    <row r="917" spans="1:3" s="381" customFormat="1" ht="11.25">
      <c r="A917" s="382"/>
      <c r="B917" s="383"/>
      <c r="C917" s="384"/>
    </row>
    <row r="918" spans="1:3" s="381" customFormat="1" ht="11.25">
      <c r="A918" s="382"/>
      <c r="B918" s="383"/>
      <c r="C918" s="384"/>
    </row>
    <row r="919" spans="1:3" s="381" customFormat="1" ht="11.25">
      <c r="A919" s="382"/>
      <c r="B919" s="383"/>
      <c r="C919" s="384"/>
    </row>
    <row r="920" spans="1:3" s="381" customFormat="1" ht="11.25">
      <c r="A920" s="382"/>
      <c r="B920" s="383"/>
      <c r="C920" s="384"/>
    </row>
    <row r="921" spans="1:3" s="381" customFormat="1" ht="11.25">
      <c r="A921" s="382"/>
      <c r="B921" s="383"/>
      <c r="C921" s="384"/>
    </row>
    <row r="922" spans="1:3" s="381" customFormat="1" ht="11.25">
      <c r="A922" s="382"/>
      <c r="B922" s="383"/>
      <c r="C922" s="384"/>
    </row>
    <row r="923" spans="1:3" s="381" customFormat="1" ht="11.25">
      <c r="A923" s="382"/>
      <c r="B923" s="383"/>
      <c r="C923" s="384"/>
    </row>
    <row r="924" spans="1:3" s="381" customFormat="1" ht="11.25">
      <c r="A924" s="382"/>
      <c r="B924" s="383"/>
      <c r="C924" s="384"/>
    </row>
    <row r="925" spans="1:3" s="381" customFormat="1" ht="11.25">
      <c r="A925" s="382"/>
      <c r="B925" s="383"/>
      <c r="C925" s="384"/>
    </row>
    <row r="926" spans="1:3" s="381" customFormat="1" ht="11.25">
      <c r="A926" s="382"/>
      <c r="B926" s="383"/>
      <c r="C926" s="384"/>
    </row>
    <row r="927" spans="1:3" s="381" customFormat="1" ht="11.25">
      <c r="A927" s="382"/>
      <c r="B927" s="383"/>
      <c r="C927" s="384"/>
    </row>
    <row r="928" spans="1:3" s="381" customFormat="1" ht="11.25">
      <c r="A928" s="382"/>
      <c r="B928" s="383"/>
      <c r="C928" s="384"/>
    </row>
    <row r="929" spans="1:3" s="381" customFormat="1" ht="11.25">
      <c r="A929" s="382"/>
      <c r="B929" s="383"/>
      <c r="C929" s="384"/>
    </row>
    <row r="930" spans="1:3" s="381" customFormat="1" ht="11.25">
      <c r="A930" s="382"/>
      <c r="B930" s="383"/>
      <c r="C930" s="384"/>
    </row>
    <row r="931" spans="1:3" s="381" customFormat="1" ht="11.25">
      <c r="A931" s="382"/>
      <c r="B931" s="383"/>
      <c r="C931" s="384"/>
    </row>
    <row r="932" spans="1:3" s="381" customFormat="1" ht="11.25">
      <c r="A932" s="382"/>
      <c r="B932" s="383"/>
      <c r="C932" s="384"/>
    </row>
    <row r="933" spans="1:3" s="381" customFormat="1" ht="11.25">
      <c r="A933" s="382"/>
      <c r="B933" s="383"/>
      <c r="C933" s="384"/>
    </row>
    <row r="934" spans="1:3" s="381" customFormat="1" ht="11.25">
      <c r="A934" s="382"/>
      <c r="B934" s="383"/>
      <c r="C934" s="384"/>
    </row>
    <row r="935" spans="1:3" s="381" customFormat="1" ht="11.25">
      <c r="A935" s="382"/>
      <c r="B935" s="383"/>
      <c r="C935" s="384"/>
    </row>
    <row r="936" spans="1:3" s="381" customFormat="1" ht="11.25">
      <c r="A936" s="382"/>
      <c r="B936" s="383"/>
      <c r="C936" s="384"/>
    </row>
    <row r="937" spans="1:3" s="381" customFormat="1" ht="11.25">
      <c r="A937" s="382"/>
      <c r="B937" s="383"/>
      <c r="C937" s="384"/>
    </row>
    <row r="938" spans="1:3" s="381" customFormat="1" ht="11.25">
      <c r="A938" s="382"/>
      <c r="B938" s="383"/>
      <c r="C938" s="384"/>
    </row>
    <row r="939" spans="1:3" s="381" customFormat="1" ht="11.25">
      <c r="A939" s="382"/>
      <c r="B939" s="383"/>
      <c r="C939" s="384"/>
    </row>
    <row r="940" spans="1:3" s="381" customFormat="1" ht="11.25">
      <c r="A940" s="382"/>
      <c r="B940" s="383"/>
      <c r="C940" s="384"/>
    </row>
    <row r="941" spans="1:3" s="381" customFormat="1" ht="11.25">
      <c r="A941" s="382"/>
      <c r="B941" s="383"/>
      <c r="C941" s="384"/>
    </row>
    <row r="942" spans="1:3" s="381" customFormat="1" ht="11.25">
      <c r="A942" s="382"/>
      <c r="B942" s="383"/>
      <c r="C942" s="384"/>
    </row>
    <row r="943" spans="1:3" s="381" customFormat="1" ht="11.25">
      <c r="A943" s="382"/>
      <c r="B943" s="383"/>
      <c r="C943" s="384"/>
    </row>
    <row r="944" spans="1:3" s="381" customFormat="1" ht="11.25">
      <c r="A944" s="382"/>
      <c r="B944" s="383"/>
      <c r="C944" s="384"/>
    </row>
    <row r="945" spans="1:3" s="381" customFormat="1" ht="11.25">
      <c r="A945" s="382"/>
      <c r="B945" s="383"/>
      <c r="C945" s="384"/>
    </row>
    <row r="946" spans="1:3" s="381" customFormat="1" ht="11.25">
      <c r="A946" s="382"/>
      <c r="B946" s="383"/>
      <c r="C946" s="384"/>
    </row>
    <row r="947" spans="1:3" s="381" customFormat="1" ht="11.25">
      <c r="A947" s="382"/>
      <c r="B947" s="383"/>
      <c r="C947" s="384"/>
    </row>
    <row r="948" spans="1:3" s="381" customFormat="1" ht="11.25">
      <c r="A948" s="382"/>
      <c r="B948" s="383"/>
      <c r="C948" s="384"/>
    </row>
    <row r="949" spans="1:3" s="381" customFormat="1" ht="11.25">
      <c r="A949" s="382"/>
      <c r="B949" s="383"/>
      <c r="C949" s="384"/>
    </row>
    <row r="950" spans="1:3" s="381" customFormat="1" ht="11.25">
      <c r="A950" s="382"/>
      <c r="B950" s="383"/>
      <c r="C950" s="384"/>
    </row>
    <row r="951" spans="1:3" s="381" customFormat="1" ht="11.25">
      <c r="A951" s="382"/>
      <c r="B951" s="383"/>
      <c r="C951" s="384"/>
    </row>
    <row r="952" spans="1:3" s="381" customFormat="1" ht="11.25">
      <c r="A952" s="382"/>
      <c r="B952" s="383"/>
      <c r="C952" s="384"/>
    </row>
    <row r="953" spans="1:3" s="381" customFormat="1" ht="11.25">
      <c r="A953" s="382"/>
      <c r="B953" s="383"/>
      <c r="C953" s="384"/>
    </row>
    <row r="954" spans="1:3" s="381" customFormat="1" ht="11.25">
      <c r="A954" s="382"/>
      <c r="B954" s="383"/>
      <c r="C954" s="384"/>
    </row>
    <row r="955" spans="1:3" s="381" customFormat="1" ht="11.25">
      <c r="A955" s="382"/>
      <c r="B955" s="383"/>
      <c r="C955" s="384"/>
    </row>
    <row r="956" spans="1:3" s="381" customFormat="1" ht="11.25">
      <c r="A956" s="382"/>
      <c r="B956" s="383"/>
      <c r="C956" s="384"/>
    </row>
    <row r="957" spans="1:3" s="381" customFormat="1" ht="11.25">
      <c r="A957" s="382"/>
      <c r="B957" s="383"/>
      <c r="C957" s="384"/>
    </row>
    <row r="958" spans="1:3" s="381" customFormat="1" ht="11.25">
      <c r="A958" s="382"/>
      <c r="B958" s="383"/>
      <c r="C958" s="384"/>
    </row>
    <row r="959" spans="1:3" s="381" customFormat="1" ht="11.25">
      <c r="A959" s="382"/>
      <c r="B959" s="383"/>
      <c r="C959" s="384"/>
    </row>
    <row r="960" spans="1:3" s="381" customFormat="1" ht="11.25">
      <c r="A960" s="382"/>
      <c r="B960" s="383"/>
      <c r="C960" s="384"/>
    </row>
    <row r="961" spans="1:3" s="381" customFormat="1" ht="11.25">
      <c r="A961" s="382"/>
      <c r="B961" s="383"/>
      <c r="C961" s="384"/>
    </row>
    <row r="962" spans="1:3" s="381" customFormat="1" ht="11.25">
      <c r="A962" s="382"/>
      <c r="B962" s="383"/>
      <c r="C962" s="384"/>
    </row>
    <row r="963" spans="1:3" s="381" customFormat="1" ht="11.25">
      <c r="A963" s="382"/>
      <c r="B963" s="383"/>
      <c r="C963" s="384"/>
    </row>
    <row r="964" spans="1:3" s="381" customFormat="1" ht="11.25">
      <c r="A964" s="382"/>
      <c r="B964" s="383"/>
      <c r="C964" s="384"/>
    </row>
    <row r="965" spans="1:3" s="381" customFormat="1" ht="11.25">
      <c r="A965" s="382"/>
      <c r="B965" s="383"/>
      <c r="C965" s="384"/>
    </row>
    <row r="966" spans="1:3" s="381" customFormat="1" ht="11.25">
      <c r="A966" s="382"/>
      <c r="B966" s="383"/>
      <c r="C966" s="384"/>
    </row>
    <row r="967" spans="1:3" s="381" customFormat="1" ht="11.25">
      <c r="A967" s="382"/>
      <c r="B967" s="383"/>
      <c r="C967" s="384"/>
    </row>
    <row r="968" spans="1:3" s="381" customFormat="1" ht="11.25">
      <c r="A968" s="382"/>
      <c r="B968" s="383"/>
      <c r="C968" s="384"/>
    </row>
    <row r="969" spans="1:3" s="381" customFormat="1" ht="11.25">
      <c r="A969" s="382"/>
      <c r="B969" s="383"/>
      <c r="C969" s="384"/>
    </row>
    <row r="970" spans="1:3" s="381" customFormat="1" ht="11.25">
      <c r="A970" s="382"/>
      <c r="B970" s="383"/>
      <c r="C970" s="384"/>
    </row>
    <row r="971" spans="1:3" s="381" customFormat="1" ht="11.25">
      <c r="A971" s="382"/>
      <c r="B971" s="383"/>
      <c r="C971" s="384"/>
    </row>
    <row r="972" spans="1:3" s="381" customFormat="1" ht="11.25">
      <c r="A972" s="382"/>
      <c r="B972" s="383"/>
      <c r="C972" s="384"/>
    </row>
    <row r="973" spans="1:3" s="381" customFormat="1" ht="11.25">
      <c r="A973" s="382"/>
      <c r="B973" s="383"/>
      <c r="C973" s="384"/>
    </row>
    <row r="974" spans="1:3" s="381" customFormat="1" ht="11.25">
      <c r="A974" s="382"/>
      <c r="B974" s="383"/>
      <c r="C974" s="384"/>
    </row>
    <row r="975" spans="1:3" s="381" customFormat="1" ht="11.25">
      <c r="A975" s="382"/>
      <c r="B975" s="383"/>
      <c r="C975" s="384"/>
    </row>
    <row r="976" spans="1:3" s="381" customFormat="1" ht="11.25">
      <c r="A976" s="382"/>
      <c r="B976" s="383"/>
      <c r="C976" s="384"/>
    </row>
    <row r="977" spans="1:3" s="381" customFormat="1" ht="11.25">
      <c r="A977" s="382"/>
      <c r="B977" s="383"/>
      <c r="C977" s="384"/>
    </row>
    <row r="978" spans="1:3" s="381" customFormat="1" ht="11.25">
      <c r="A978" s="382"/>
      <c r="B978" s="383"/>
      <c r="C978" s="384"/>
    </row>
    <row r="979" spans="1:3" s="381" customFormat="1" ht="11.25">
      <c r="A979" s="382"/>
      <c r="B979" s="383"/>
      <c r="C979" s="384"/>
    </row>
    <row r="980" spans="1:3" s="381" customFormat="1" ht="11.25">
      <c r="A980" s="382"/>
      <c r="B980" s="383"/>
      <c r="C980" s="384"/>
    </row>
    <row r="981" spans="1:3" s="381" customFormat="1" ht="11.25">
      <c r="A981" s="382"/>
      <c r="B981" s="383"/>
      <c r="C981" s="384"/>
    </row>
    <row r="982" spans="1:3" s="381" customFormat="1" ht="11.25">
      <c r="A982" s="382"/>
      <c r="B982" s="383"/>
      <c r="C982" s="384"/>
    </row>
    <row r="983" spans="1:3" s="381" customFormat="1" ht="11.25">
      <c r="A983" s="382"/>
      <c r="B983" s="383"/>
      <c r="C983" s="384"/>
    </row>
    <row r="984" spans="1:3" s="381" customFormat="1" ht="11.25">
      <c r="A984" s="382"/>
      <c r="B984" s="383"/>
      <c r="C984" s="384"/>
    </row>
    <row r="985" spans="1:3" s="381" customFormat="1" ht="11.25">
      <c r="A985" s="382"/>
      <c r="B985" s="383"/>
      <c r="C985" s="384"/>
    </row>
    <row r="986" spans="1:3" s="381" customFormat="1" ht="11.25">
      <c r="A986" s="382"/>
      <c r="B986" s="383"/>
      <c r="C986" s="384"/>
    </row>
    <row r="987" spans="1:3" s="381" customFormat="1" ht="11.25">
      <c r="A987" s="382"/>
      <c r="B987" s="383"/>
      <c r="C987" s="384"/>
    </row>
    <row r="988" spans="1:3" s="381" customFormat="1" ht="11.25">
      <c r="A988" s="382"/>
      <c r="B988" s="383"/>
      <c r="C988" s="384"/>
    </row>
    <row r="989" spans="1:3" s="381" customFormat="1" ht="11.25">
      <c r="A989" s="382"/>
      <c r="B989" s="383"/>
      <c r="C989" s="384"/>
    </row>
    <row r="990" spans="1:3" s="381" customFormat="1" ht="11.25">
      <c r="A990" s="382"/>
      <c r="B990" s="383"/>
      <c r="C990" s="384"/>
    </row>
    <row r="991" spans="1:3" s="381" customFormat="1" ht="11.25">
      <c r="A991" s="382"/>
      <c r="B991" s="383"/>
      <c r="C991" s="384"/>
    </row>
    <row r="992" spans="1:3" s="381" customFormat="1" ht="11.25">
      <c r="A992" s="382"/>
      <c r="B992" s="383"/>
      <c r="C992" s="384"/>
    </row>
    <row r="993" spans="1:3" s="381" customFormat="1" ht="11.25">
      <c r="A993" s="382"/>
      <c r="B993" s="383"/>
      <c r="C993" s="384"/>
    </row>
    <row r="994" spans="1:3" s="381" customFormat="1" ht="11.25">
      <c r="A994" s="382"/>
      <c r="B994" s="383"/>
      <c r="C994" s="384"/>
    </row>
    <row r="995" spans="1:3" s="381" customFormat="1" ht="11.25">
      <c r="A995" s="382"/>
      <c r="B995" s="383"/>
      <c r="C995" s="384"/>
    </row>
    <row r="996" spans="1:3" s="381" customFormat="1" ht="11.25">
      <c r="A996" s="382"/>
      <c r="B996" s="383"/>
      <c r="C996" s="384"/>
    </row>
    <row r="997" spans="1:3" s="381" customFormat="1" ht="11.25">
      <c r="A997" s="382"/>
      <c r="B997" s="383"/>
      <c r="C997" s="384"/>
    </row>
    <row r="998" spans="1:3" s="381" customFormat="1" ht="11.25">
      <c r="A998" s="382"/>
      <c r="B998" s="383"/>
      <c r="C998" s="384"/>
    </row>
    <row r="999" spans="1:3" s="381" customFormat="1" ht="11.25">
      <c r="A999" s="382"/>
      <c r="B999" s="383"/>
      <c r="C999" s="384"/>
    </row>
    <row r="1000" spans="1:3" s="381" customFormat="1" ht="11.25">
      <c r="A1000" s="382"/>
      <c r="B1000" s="383"/>
      <c r="C1000" s="384"/>
    </row>
    <row r="1001" spans="1:3" s="381" customFormat="1" ht="11.25">
      <c r="A1001" s="382"/>
      <c r="B1001" s="383"/>
      <c r="C1001" s="384"/>
    </row>
    <row r="1002" spans="1:3" s="381" customFormat="1" ht="11.25">
      <c r="A1002" s="382"/>
      <c r="B1002" s="383"/>
      <c r="C1002" s="384"/>
    </row>
    <row r="1003" spans="1:3" s="381" customFormat="1" ht="11.25">
      <c r="A1003" s="382"/>
      <c r="B1003" s="383"/>
      <c r="C1003" s="384"/>
    </row>
    <row r="1004" spans="1:3" s="381" customFormat="1" ht="11.25">
      <c r="A1004" s="382"/>
      <c r="B1004" s="383"/>
      <c r="C1004" s="384"/>
    </row>
    <row r="1005" spans="1:3" s="381" customFormat="1" ht="11.25">
      <c r="A1005" s="382"/>
      <c r="B1005" s="383"/>
      <c r="C1005" s="384"/>
    </row>
    <row r="1006" spans="1:3" s="381" customFormat="1" ht="11.25">
      <c r="A1006" s="382"/>
      <c r="B1006" s="383"/>
      <c r="C1006" s="384"/>
    </row>
    <row r="1007" spans="1:3" s="381" customFormat="1" ht="11.25">
      <c r="A1007" s="382"/>
      <c r="B1007" s="383"/>
      <c r="C1007" s="384"/>
    </row>
    <row r="1008" spans="1:3" s="381" customFormat="1" ht="11.25">
      <c r="A1008" s="382"/>
      <c r="B1008" s="383"/>
      <c r="C1008" s="384"/>
    </row>
    <row r="1009" spans="1:3" s="381" customFormat="1" ht="11.25">
      <c r="A1009" s="382"/>
      <c r="B1009" s="383"/>
      <c r="C1009" s="384"/>
    </row>
    <row r="1010" spans="1:3" s="381" customFormat="1" ht="11.25">
      <c r="A1010" s="382"/>
      <c r="B1010" s="383"/>
      <c r="C1010" s="384"/>
    </row>
    <row r="1011" spans="1:3" s="381" customFormat="1" ht="11.25">
      <c r="A1011" s="382"/>
      <c r="B1011" s="383"/>
      <c r="C1011" s="384"/>
    </row>
    <row r="1012" spans="1:3" s="381" customFormat="1" ht="11.25">
      <c r="A1012" s="382"/>
      <c r="B1012" s="383"/>
      <c r="C1012" s="384"/>
    </row>
    <row r="1013" spans="1:3" s="381" customFormat="1" ht="11.25">
      <c r="A1013" s="382"/>
      <c r="B1013" s="383"/>
      <c r="C1013" s="384"/>
    </row>
    <row r="1014" spans="1:3" s="381" customFormat="1" ht="11.25">
      <c r="A1014" s="382"/>
      <c r="B1014" s="383"/>
      <c r="C1014" s="384"/>
    </row>
    <row r="1015" spans="1:3" s="381" customFormat="1" ht="11.25">
      <c r="A1015" s="382"/>
      <c r="B1015" s="383"/>
      <c r="C1015" s="384"/>
    </row>
    <row r="1016" spans="1:3" s="381" customFormat="1" ht="11.25">
      <c r="A1016" s="382"/>
      <c r="B1016" s="383"/>
      <c r="C1016" s="384"/>
    </row>
    <row r="1017" spans="1:3" s="381" customFormat="1" ht="11.25">
      <c r="A1017" s="382"/>
      <c r="B1017" s="383"/>
      <c r="C1017" s="384"/>
    </row>
    <row r="1018" spans="1:3" s="381" customFormat="1" ht="11.25">
      <c r="A1018" s="382"/>
      <c r="B1018" s="383"/>
      <c r="C1018" s="384"/>
    </row>
    <row r="1019" spans="1:3" s="381" customFormat="1" ht="11.25">
      <c r="A1019" s="382"/>
      <c r="B1019" s="383"/>
      <c r="C1019" s="384"/>
    </row>
    <row r="1020" spans="1:3" s="381" customFormat="1" ht="11.25">
      <c r="A1020" s="382"/>
      <c r="B1020" s="383"/>
      <c r="C1020" s="384"/>
    </row>
    <row r="1021" spans="1:3" s="381" customFormat="1" ht="11.25">
      <c r="A1021" s="382"/>
      <c r="B1021" s="383"/>
      <c r="C1021" s="384"/>
    </row>
    <row r="1022" spans="1:3" s="381" customFormat="1" ht="11.25">
      <c r="A1022" s="382"/>
      <c r="B1022" s="383"/>
      <c r="C1022" s="384"/>
    </row>
    <row r="1023" spans="1:3" s="381" customFormat="1" ht="11.25">
      <c r="A1023" s="382"/>
      <c r="B1023" s="383"/>
      <c r="C1023" s="384"/>
    </row>
    <row r="1024" spans="1:3" s="381" customFormat="1" ht="11.25">
      <c r="A1024" s="382"/>
      <c r="B1024" s="383"/>
      <c r="C1024" s="384"/>
    </row>
    <row r="1025" spans="1:3" s="381" customFormat="1" ht="11.25">
      <c r="A1025" s="382"/>
      <c r="B1025" s="383"/>
      <c r="C1025" s="384"/>
    </row>
    <row r="1026" spans="1:3" s="381" customFormat="1" ht="11.25">
      <c r="A1026" s="382"/>
      <c r="B1026" s="383"/>
      <c r="C1026" s="384"/>
    </row>
    <row r="1027" spans="1:3" s="381" customFormat="1" ht="11.25">
      <c r="A1027" s="382"/>
      <c r="B1027" s="383"/>
      <c r="C1027" s="384"/>
    </row>
    <row r="1028" spans="1:3" s="381" customFormat="1" ht="11.25">
      <c r="A1028" s="382"/>
      <c r="B1028" s="383"/>
      <c r="C1028" s="384"/>
    </row>
    <row r="1029" spans="1:3" s="381" customFormat="1" ht="11.25">
      <c r="A1029" s="382"/>
      <c r="B1029" s="383"/>
      <c r="C1029" s="384"/>
    </row>
    <row r="1030" spans="1:3" s="381" customFormat="1" ht="11.25">
      <c r="A1030" s="382"/>
      <c r="B1030" s="383"/>
      <c r="C1030" s="384"/>
    </row>
    <row r="1031" spans="1:3" s="381" customFormat="1" ht="11.25">
      <c r="A1031" s="382"/>
      <c r="B1031" s="383"/>
      <c r="C1031" s="384"/>
    </row>
    <row r="1032" spans="1:3" s="381" customFormat="1" ht="11.25">
      <c r="A1032" s="382"/>
      <c r="B1032" s="383"/>
      <c r="C1032" s="384"/>
    </row>
    <row r="1033" spans="1:3" s="381" customFormat="1" ht="11.25">
      <c r="A1033" s="382"/>
      <c r="B1033" s="383"/>
      <c r="C1033" s="384"/>
    </row>
    <row r="1034" spans="1:3" s="381" customFormat="1" ht="11.25">
      <c r="A1034" s="382"/>
      <c r="B1034" s="383"/>
      <c r="C1034" s="384"/>
    </row>
    <row r="1035" spans="1:3" s="381" customFormat="1" ht="11.25">
      <c r="A1035" s="382"/>
      <c r="B1035" s="383"/>
      <c r="C1035" s="384"/>
    </row>
    <row r="1036" spans="1:3" s="381" customFormat="1" ht="11.25">
      <c r="A1036" s="382"/>
      <c r="B1036" s="383"/>
      <c r="C1036" s="384"/>
    </row>
    <row r="1037" spans="1:3" s="381" customFormat="1" ht="11.25">
      <c r="A1037" s="382"/>
      <c r="B1037" s="383"/>
      <c r="C1037" s="384"/>
    </row>
    <row r="1038" spans="1:3" s="381" customFormat="1" ht="11.25">
      <c r="A1038" s="382"/>
      <c r="B1038" s="383"/>
      <c r="C1038" s="384"/>
    </row>
    <row r="1039" spans="1:3" s="381" customFormat="1" ht="11.25">
      <c r="A1039" s="382"/>
      <c r="B1039" s="383"/>
      <c r="C1039" s="384"/>
    </row>
    <row r="1040" spans="1:3" s="381" customFormat="1" ht="11.25">
      <c r="A1040" s="382"/>
      <c r="B1040" s="383"/>
      <c r="C1040" s="384"/>
    </row>
    <row r="1041" spans="1:3" s="381" customFormat="1" ht="11.25">
      <c r="A1041" s="382"/>
      <c r="B1041" s="383"/>
      <c r="C1041" s="384"/>
    </row>
    <row r="1042" spans="1:3" s="381" customFormat="1" ht="11.25">
      <c r="A1042" s="382"/>
      <c r="B1042" s="383"/>
      <c r="C1042" s="384"/>
    </row>
    <row r="1043" spans="1:3" s="381" customFormat="1" ht="11.25">
      <c r="A1043" s="382"/>
      <c r="B1043" s="383"/>
      <c r="C1043" s="384"/>
    </row>
    <row r="1044" spans="1:3" s="381" customFormat="1" ht="11.25">
      <c r="A1044" s="382"/>
      <c r="B1044" s="383"/>
      <c r="C1044" s="384"/>
    </row>
    <row r="1045" spans="1:3" s="381" customFormat="1" ht="11.25">
      <c r="A1045" s="382"/>
      <c r="B1045" s="383"/>
      <c r="C1045" s="384"/>
    </row>
    <row r="1046" spans="1:3" s="381" customFormat="1" ht="11.25">
      <c r="A1046" s="382"/>
      <c r="B1046" s="383"/>
      <c r="C1046" s="384"/>
    </row>
    <row r="1047" spans="1:3" s="381" customFormat="1" ht="11.25">
      <c r="A1047" s="382"/>
      <c r="B1047" s="383"/>
      <c r="C1047" s="384"/>
    </row>
    <row r="1048" spans="1:3" s="381" customFormat="1" ht="11.25">
      <c r="A1048" s="382"/>
      <c r="B1048" s="383"/>
      <c r="C1048" s="384"/>
    </row>
    <row r="1049" spans="1:3" s="381" customFormat="1" ht="11.25">
      <c r="A1049" s="382"/>
      <c r="B1049" s="383"/>
      <c r="C1049" s="384"/>
    </row>
    <row r="1050" spans="1:3" s="381" customFormat="1" ht="11.25">
      <c r="A1050" s="382"/>
      <c r="B1050" s="383"/>
      <c r="C1050" s="384"/>
    </row>
    <row r="1051" spans="1:3" s="381" customFormat="1" ht="11.25">
      <c r="A1051" s="382"/>
      <c r="B1051" s="383"/>
      <c r="C1051" s="384"/>
    </row>
    <row r="1052" spans="1:3" s="381" customFormat="1" ht="11.25">
      <c r="A1052" s="382"/>
      <c r="B1052" s="383"/>
      <c r="C1052" s="384"/>
    </row>
    <row r="1053" spans="1:3" s="381" customFormat="1" ht="11.25">
      <c r="A1053" s="382"/>
      <c r="B1053" s="383"/>
      <c r="C1053" s="384"/>
    </row>
    <row r="1054" spans="1:3" s="381" customFormat="1" ht="11.25">
      <c r="A1054" s="382"/>
      <c r="B1054" s="383"/>
      <c r="C1054" s="384"/>
    </row>
    <row r="1055" spans="1:3" s="381" customFormat="1" ht="11.25">
      <c r="A1055" s="382"/>
      <c r="B1055" s="383"/>
      <c r="C1055" s="384"/>
    </row>
    <row r="1056" spans="1:3" s="381" customFormat="1" ht="11.25">
      <c r="A1056" s="382"/>
      <c r="B1056" s="383"/>
      <c r="C1056" s="384"/>
    </row>
    <row r="1057" spans="1:3" s="381" customFormat="1" ht="11.25">
      <c r="A1057" s="382"/>
      <c r="B1057" s="383"/>
      <c r="C1057" s="384"/>
    </row>
    <row r="1058" spans="1:3" s="381" customFormat="1" ht="11.25">
      <c r="A1058" s="382"/>
      <c r="B1058" s="383"/>
      <c r="C1058" s="384"/>
    </row>
    <row r="1059" spans="1:3" s="381" customFormat="1" ht="11.25">
      <c r="A1059" s="382"/>
      <c r="B1059" s="383"/>
      <c r="C1059" s="384"/>
    </row>
    <row r="1060" spans="1:3" s="381" customFormat="1" ht="11.25">
      <c r="A1060" s="382"/>
      <c r="B1060" s="383"/>
      <c r="C1060" s="384"/>
    </row>
    <row r="1061" spans="1:3" s="381" customFormat="1" ht="11.25">
      <c r="A1061" s="382"/>
      <c r="B1061" s="383"/>
      <c r="C1061" s="384"/>
    </row>
    <row r="1062" spans="1:3" s="381" customFormat="1" ht="11.25">
      <c r="A1062" s="382"/>
      <c r="B1062" s="383"/>
      <c r="C1062" s="384"/>
    </row>
    <row r="1063" spans="1:3" s="381" customFormat="1" ht="11.25">
      <c r="A1063" s="382"/>
      <c r="B1063" s="383"/>
      <c r="C1063" s="384"/>
    </row>
    <row r="1064" spans="1:3" s="381" customFormat="1" ht="11.25">
      <c r="A1064" s="382"/>
      <c r="B1064" s="383"/>
      <c r="C1064" s="384"/>
    </row>
    <row r="1065" spans="1:3" s="381" customFormat="1" ht="11.25">
      <c r="A1065" s="382"/>
      <c r="B1065" s="383"/>
      <c r="C1065" s="384"/>
    </row>
    <row r="1066" spans="1:3" s="381" customFormat="1" ht="11.25">
      <c r="A1066" s="382"/>
      <c r="B1066" s="383"/>
      <c r="C1066" s="384"/>
    </row>
    <row r="1067" spans="1:3" s="381" customFormat="1" ht="11.25">
      <c r="A1067" s="382"/>
      <c r="B1067" s="383"/>
      <c r="C1067" s="384"/>
    </row>
    <row r="1068" spans="1:3" s="381" customFormat="1" ht="11.25">
      <c r="A1068" s="382"/>
      <c r="B1068" s="383"/>
      <c r="C1068" s="384"/>
    </row>
    <row r="1069" spans="1:3" s="381" customFormat="1" ht="11.25">
      <c r="A1069" s="382"/>
      <c r="B1069" s="383"/>
      <c r="C1069" s="384"/>
    </row>
    <row r="1070" spans="1:3" s="381" customFormat="1" ht="11.25">
      <c r="A1070" s="382"/>
      <c r="B1070" s="383"/>
      <c r="C1070" s="384"/>
    </row>
    <row r="1071" spans="1:3" s="381" customFormat="1" ht="11.25">
      <c r="A1071" s="382"/>
      <c r="B1071" s="383"/>
      <c r="C1071" s="384"/>
    </row>
    <row r="1072" spans="1:3" s="381" customFormat="1" ht="11.25">
      <c r="A1072" s="382"/>
      <c r="B1072" s="383"/>
      <c r="C1072" s="384"/>
    </row>
    <row r="1073" spans="1:3" s="381" customFormat="1" ht="11.25">
      <c r="A1073" s="382"/>
      <c r="B1073" s="383"/>
      <c r="C1073" s="384"/>
    </row>
    <row r="1074" spans="1:3" s="381" customFormat="1" ht="11.25">
      <c r="A1074" s="382"/>
      <c r="B1074" s="383"/>
      <c r="C1074" s="384"/>
    </row>
    <row r="1075" spans="1:3" s="381" customFormat="1" ht="11.25">
      <c r="A1075" s="382"/>
      <c r="B1075" s="383"/>
      <c r="C1075" s="384"/>
    </row>
    <row r="1076" spans="1:3" s="381" customFormat="1" ht="11.25">
      <c r="A1076" s="382"/>
      <c r="B1076" s="383"/>
      <c r="C1076" s="384"/>
    </row>
    <row r="1077" spans="1:3" s="381" customFormat="1" ht="11.25">
      <c r="A1077" s="382"/>
      <c r="B1077" s="383"/>
      <c r="C1077" s="384"/>
    </row>
    <row r="1078" spans="1:3" s="381" customFormat="1" ht="11.25">
      <c r="A1078" s="382"/>
      <c r="B1078" s="383"/>
      <c r="C1078" s="384"/>
    </row>
    <row r="1079" spans="1:3" s="381" customFormat="1" ht="11.25">
      <c r="A1079" s="382"/>
      <c r="B1079" s="383"/>
      <c r="C1079" s="384"/>
    </row>
    <row r="1080" spans="1:3" s="381" customFormat="1" ht="11.25">
      <c r="A1080" s="382"/>
      <c r="B1080" s="383"/>
      <c r="C1080" s="384"/>
    </row>
    <row r="1081" spans="1:3" s="381" customFormat="1" ht="11.25">
      <c r="A1081" s="382"/>
      <c r="B1081" s="383"/>
      <c r="C1081" s="384"/>
    </row>
    <row r="1082" spans="1:3" s="381" customFormat="1" ht="11.25">
      <c r="A1082" s="382"/>
      <c r="B1082" s="383"/>
      <c r="C1082" s="384"/>
    </row>
    <row r="1083" spans="1:3" s="381" customFormat="1" ht="11.25">
      <c r="A1083" s="382"/>
      <c r="B1083" s="383"/>
      <c r="C1083" s="384"/>
    </row>
    <row r="1084" spans="1:3" s="381" customFormat="1" ht="11.25">
      <c r="A1084" s="382"/>
      <c r="B1084" s="383"/>
      <c r="C1084" s="384"/>
    </row>
    <row r="1085" spans="1:3" s="381" customFormat="1" ht="11.25">
      <c r="A1085" s="382"/>
      <c r="B1085" s="383"/>
      <c r="C1085" s="384"/>
    </row>
    <row r="1086" spans="1:3" s="381" customFormat="1" ht="11.25">
      <c r="A1086" s="382"/>
      <c r="B1086" s="383"/>
      <c r="C1086" s="384"/>
    </row>
    <row r="1087" spans="1:3" s="381" customFormat="1" ht="11.25">
      <c r="A1087" s="382"/>
      <c r="B1087" s="383"/>
      <c r="C1087" s="384"/>
    </row>
    <row r="1088" spans="1:3" s="381" customFormat="1" ht="11.25">
      <c r="A1088" s="382"/>
      <c r="B1088" s="383"/>
      <c r="C1088" s="384"/>
    </row>
    <row r="1089" spans="1:3" s="381" customFormat="1" ht="11.25">
      <c r="A1089" s="382"/>
      <c r="B1089" s="383"/>
      <c r="C1089" s="384"/>
    </row>
    <row r="1090" spans="1:3" s="381" customFormat="1" ht="11.25">
      <c r="A1090" s="382"/>
      <c r="B1090" s="383"/>
      <c r="C1090" s="384"/>
    </row>
    <row r="1091" spans="1:3" s="381" customFormat="1" ht="11.25">
      <c r="A1091" s="382"/>
      <c r="B1091" s="383"/>
      <c r="C1091" s="384"/>
    </row>
    <row r="1092" spans="1:3" s="381" customFormat="1" ht="11.25">
      <c r="A1092" s="382"/>
      <c r="B1092" s="383"/>
      <c r="C1092" s="384"/>
    </row>
    <row r="1093" spans="1:3" s="381" customFormat="1" ht="11.25">
      <c r="A1093" s="382"/>
      <c r="B1093" s="383"/>
      <c r="C1093" s="384"/>
    </row>
    <row r="1094" spans="1:3" s="381" customFormat="1" ht="11.25">
      <c r="A1094" s="382"/>
      <c r="B1094" s="383"/>
      <c r="C1094" s="384"/>
    </row>
    <row r="1095" spans="1:3" s="381" customFormat="1" ht="11.25">
      <c r="A1095" s="382"/>
      <c r="B1095" s="383"/>
      <c r="C1095" s="384"/>
    </row>
    <row r="1096" spans="1:3" s="381" customFormat="1" ht="11.25">
      <c r="A1096" s="382"/>
      <c r="B1096" s="383"/>
      <c r="C1096" s="384"/>
    </row>
    <row r="1097" spans="1:3" s="381" customFormat="1" ht="11.25">
      <c r="A1097" s="382"/>
      <c r="B1097" s="383"/>
      <c r="C1097" s="384"/>
    </row>
    <row r="1098" spans="1:3" s="381" customFormat="1" ht="11.25">
      <c r="A1098" s="382"/>
      <c r="B1098" s="383"/>
      <c r="C1098" s="384"/>
    </row>
    <row r="1099" spans="1:3" s="381" customFormat="1" ht="11.25">
      <c r="A1099" s="382"/>
      <c r="B1099" s="383"/>
      <c r="C1099" s="384"/>
    </row>
    <row r="1100" spans="1:3" s="381" customFormat="1" ht="11.25">
      <c r="A1100" s="382"/>
      <c r="B1100" s="383"/>
      <c r="C1100" s="384"/>
    </row>
    <row r="1101" spans="1:3" s="381" customFormat="1" ht="11.25">
      <c r="A1101" s="382"/>
      <c r="B1101" s="383"/>
      <c r="C1101" s="384"/>
    </row>
    <row r="1102" spans="1:3" s="381" customFormat="1" ht="11.25">
      <c r="A1102" s="382"/>
      <c r="B1102" s="383"/>
      <c r="C1102" s="384"/>
    </row>
    <row r="1103" spans="1:3" s="381" customFormat="1" ht="11.25">
      <c r="A1103" s="382"/>
      <c r="B1103" s="383"/>
      <c r="C1103" s="384"/>
    </row>
    <row r="1104" spans="1:3" s="381" customFormat="1" ht="11.25">
      <c r="A1104" s="382"/>
      <c r="B1104" s="383"/>
      <c r="C1104" s="384"/>
    </row>
    <row r="1105" spans="1:3" s="381" customFormat="1" ht="11.25">
      <c r="A1105" s="382"/>
      <c r="B1105" s="383"/>
      <c r="C1105" s="384"/>
    </row>
    <row r="1106" spans="1:3" s="381" customFormat="1" ht="11.25">
      <c r="A1106" s="382"/>
      <c r="B1106" s="383"/>
      <c r="C1106" s="384"/>
    </row>
    <row r="1107" spans="1:3" s="381" customFormat="1" ht="11.25">
      <c r="A1107" s="382"/>
      <c r="B1107" s="383"/>
      <c r="C1107" s="384"/>
    </row>
    <row r="1108" spans="1:3" s="381" customFormat="1" ht="11.25">
      <c r="A1108" s="382"/>
      <c r="B1108" s="383"/>
      <c r="C1108" s="384"/>
    </row>
    <row r="1109" spans="1:3" s="381" customFormat="1" ht="11.25">
      <c r="A1109" s="382"/>
      <c r="B1109" s="383"/>
      <c r="C1109" s="384"/>
    </row>
    <row r="1110" spans="1:3" s="381" customFormat="1" ht="11.25">
      <c r="A1110" s="382"/>
      <c r="B1110" s="383"/>
      <c r="C1110" s="384"/>
    </row>
    <row r="1111" spans="1:3" s="381" customFormat="1" ht="11.25">
      <c r="A1111" s="382"/>
      <c r="B1111" s="383"/>
      <c r="C1111" s="384"/>
    </row>
    <row r="1112" spans="1:3" s="381" customFormat="1" ht="11.25">
      <c r="A1112" s="382"/>
      <c r="B1112" s="383"/>
      <c r="C1112" s="384"/>
    </row>
    <row r="1113" spans="1:3" s="381" customFormat="1" ht="11.25">
      <c r="A1113" s="382"/>
      <c r="B1113" s="383"/>
      <c r="C1113" s="384"/>
    </row>
    <row r="1114" spans="1:3" s="381" customFormat="1" ht="11.25">
      <c r="A1114" s="382"/>
      <c r="B1114" s="383"/>
      <c r="C1114" s="384"/>
    </row>
    <row r="1115" spans="1:3" s="381" customFormat="1" ht="11.25">
      <c r="A1115" s="382"/>
      <c r="B1115" s="383"/>
      <c r="C1115" s="384"/>
    </row>
    <row r="1116" spans="1:3" s="381" customFormat="1" ht="11.25">
      <c r="A1116" s="382"/>
      <c r="B1116" s="383"/>
      <c r="C1116" s="384"/>
    </row>
    <row r="1117" spans="1:3" s="381" customFormat="1" ht="11.25">
      <c r="A1117" s="382"/>
      <c r="B1117" s="383"/>
      <c r="C1117" s="384"/>
    </row>
    <row r="1118" spans="1:3" s="381" customFormat="1" ht="11.25">
      <c r="A1118" s="382"/>
      <c r="B1118" s="383"/>
      <c r="C1118" s="384"/>
    </row>
    <row r="1119" spans="1:3" s="381" customFormat="1" ht="11.25">
      <c r="A1119" s="382"/>
      <c r="B1119" s="383"/>
      <c r="C1119" s="384"/>
    </row>
    <row r="1120" spans="1:3" s="381" customFormat="1" ht="11.25">
      <c r="A1120" s="382"/>
      <c r="B1120" s="383"/>
      <c r="C1120" s="384"/>
    </row>
    <row r="1121" spans="1:3" s="381" customFormat="1" ht="11.25">
      <c r="A1121" s="382"/>
      <c r="B1121" s="383"/>
      <c r="C1121" s="384"/>
    </row>
    <row r="1122" spans="1:3" s="381" customFormat="1" ht="11.25">
      <c r="A1122" s="382"/>
      <c r="B1122" s="383"/>
      <c r="C1122" s="384"/>
    </row>
    <row r="1123" spans="1:3" s="381" customFormat="1" ht="11.25">
      <c r="A1123" s="382"/>
      <c r="B1123" s="383"/>
      <c r="C1123" s="384"/>
    </row>
    <row r="1124" spans="1:3" s="381" customFormat="1" ht="11.25">
      <c r="A1124" s="382"/>
      <c r="B1124" s="383"/>
      <c r="C1124" s="384"/>
    </row>
    <row r="1125" spans="1:3" s="381" customFormat="1" ht="11.25">
      <c r="A1125" s="382"/>
      <c r="B1125" s="383"/>
      <c r="C1125" s="384"/>
    </row>
    <row r="1126" spans="1:3" s="381" customFormat="1" ht="11.25">
      <c r="A1126" s="382"/>
      <c r="B1126" s="383"/>
      <c r="C1126" s="384"/>
    </row>
    <row r="1127" spans="1:3" s="381" customFormat="1" ht="11.25">
      <c r="A1127" s="382"/>
      <c r="B1127" s="383"/>
      <c r="C1127" s="384"/>
    </row>
    <row r="1128" spans="1:3" s="381" customFormat="1" ht="11.25">
      <c r="A1128" s="382"/>
      <c r="B1128" s="383"/>
      <c r="C1128" s="384"/>
    </row>
    <row r="1129" spans="1:3" s="381" customFormat="1" ht="11.25">
      <c r="A1129" s="382"/>
      <c r="B1129" s="383"/>
      <c r="C1129" s="384"/>
    </row>
    <row r="1130" spans="1:3" s="381" customFormat="1" ht="11.25">
      <c r="A1130" s="382"/>
      <c r="B1130" s="383"/>
      <c r="C1130" s="384"/>
    </row>
    <row r="1131" spans="1:3" s="381" customFormat="1" ht="11.25">
      <c r="A1131" s="382"/>
      <c r="B1131" s="383"/>
      <c r="C1131" s="384"/>
    </row>
    <row r="1132" spans="1:3" s="381" customFormat="1" ht="11.25">
      <c r="A1132" s="382"/>
      <c r="B1132" s="383"/>
      <c r="C1132" s="384"/>
    </row>
    <row r="1133" spans="1:3" s="381" customFormat="1" ht="11.25">
      <c r="A1133" s="382"/>
      <c r="B1133" s="383"/>
      <c r="C1133" s="384"/>
    </row>
    <row r="1134" spans="1:3" s="381" customFormat="1" ht="11.25">
      <c r="A1134" s="382"/>
      <c r="B1134" s="383"/>
      <c r="C1134" s="384"/>
    </row>
    <row r="1135" spans="1:3" s="381" customFormat="1" ht="11.25">
      <c r="A1135" s="382"/>
      <c r="B1135" s="383"/>
      <c r="C1135" s="384"/>
    </row>
    <row r="1136" spans="1:3" s="381" customFormat="1" ht="11.25">
      <c r="A1136" s="382"/>
      <c r="B1136" s="383"/>
      <c r="C1136" s="384"/>
    </row>
    <row r="1137" spans="1:3" s="381" customFormat="1" ht="11.25">
      <c r="A1137" s="382"/>
      <c r="B1137" s="383"/>
      <c r="C1137" s="384"/>
    </row>
    <row r="1138" spans="1:3" s="381" customFormat="1" ht="11.25">
      <c r="A1138" s="382"/>
      <c r="B1138" s="383"/>
      <c r="C1138" s="384"/>
    </row>
    <row r="1139" spans="1:3" s="381" customFormat="1" ht="11.25">
      <c r="A1139" s="382"/>
      <c r="B1139" s="383"/>
      <c r="C1139" s="384"/>
    </row>
    <row r="1140" spans="1:3" s="381" customFormat="1" ht="11.25">
      <c r="A1140" s="382"/>
      <c r="B1140" s="383"/>
      <c r="C1140" s="384"/>
    </row>
    <row r="1141" spans="1:3" s="381" customFormat="1" ht="11.25">
      <c r="A1141" s="382"/>
      <c r="B1141" s="383"/>
      <c r="C1141" s="384"/>
    </row>
    <row r="1142" spans="1:3" s="381" customFormat="1" ht="11.25">
      <c r="A1142" s="382"/>
      <c r="B1142" s="383"/>
      <c r="C1142" s="384"/>
    </row>
    <row r="1143" spans="1:3" s="381" customFormat="1" ht="11.25">
      <c r="A1143" s="382"/>
      <c r="B1143" s="383"/>
      <c r="C1143" s="384"/>
    </row>
    <row r="1144" spans="1:3" s="381" customFormat="1" ht="11.25">
      <c r="A1144" s="382"/>
      <c r="B1144" s="383"/>
      <c r="C1144" s="384"/>
    </row>
    <row r="1145" spans="1:3" s="381" customFormat="1" ht="11.25">
      <c r="A1145" s="382"/>
      <c r="B1145" s="383"/>
      <c r="C1145" s="384"/>
    </row>
    <row r="1146" spans="1:3" s="381" customFormat="1" ht="11.25">
      <c r="A1146" s="382"/>
      <c r="B1146" s="383"/>
      <c r="C1146" s="384"/>
    </row>
    <row r="1147" spans="1:3" s="381" customFormat="1" ht="11.25">
      <c r="A1147" s="382"/>
      <c r="B1147" s="383"/>
      <c r="C1147" s="384"/>
    </row>
    <row r="1148" spans="1:3" s="381" customFormat="1" ht="11.25">
      <c r="A1148" s="382"/>
      <c r="B1148" s="383"/>
      <c r="C1148" s="384"/>
    </row>
    <row r="1149" spans="1:3" s="381" customFormat="1" ht="11.25">
      <c r="A1149" s="382"/>
      <c r="B1149" s="383"/>
      <c r="C1149" s="384"/>
    </row>
    <row r="1150" spans="1:3" s="381" customFormat="1" ht="11.25">
      <c r="A1150" s="382"/>
      <c r="B1150" s="383"/>
      <c r="C1150" s="384"/>
    </row>
    <row r="1151" spans="1:3" s="381" customFormat="1" ht="11.25">
      <c r="A1151" s="382"/>
      <c r="B1151" s="383"/>
      <c r="C1151" s="384"/>
    </row>
    <row r="1152" spans="1:3" s="381" customFormat="1" ht="11.25">
      <c r="A1152" s="382"/>
      <c r="B1152" s="383"/>
      <c r="C1152" s="384"/>
    </row>
    <row r="1153" spans="1:3" s="381" customFormat="1" ht="11.25">
      <c r="A1153" s="382"/>
      <c r="B1153" s="383"/>
      <c r="C1153" s="384"/>
    </row>
    <row r="1154" spans="1:3" s="381" customFormat="1" ht="11.25">
      <c r="A1154" s="382"/>
      <c r="B1154" s="383"/>
      <c r="C1154" s="384"/>
    </row>
    <row r="1155" spans="1:3" s="381" customFormat="1" ht="11.25">
      <c r="A1155" s="382"/>
      <c r="B1155" s="383"/>
      <c r="C1155" s="384"/>
    </row>
    <row r="1156" spans="1:3" s="381" customFormat="1" ht="11.25">
      <c r="A1156" s="382"/>
      <c r="B1156" s="383"/>
      <c r="C1156" s="384"/>
    </row>
    <row r="1157" spans="1:3" s="381" customFormat="1" ht="11.25">
      <c r="A1157" s="382"/>
      <c r="B1157" s="383"/>
      <c r="C1157" s="384"/>
    </row>
    <row r="1158" spans="1:3" s="381" customFormat="1" ht="11.25">
      <c r="A1158" s="382"/>
      <c r="B1158" s="383"/>
      <c r="C1158" s="384"/>
    </row>
    <row r="1159" spans="1:3" s="381" customFormat="1" ht="11.25">
      <c r="A1159" s="382"/>
      <c r="B1159" s="383"/>
      <c r="C1159" s="384"/>
    </row>
    <row r="1160" spans="1:3" s="381" customFormat="1" ht="11.25">
      <c r="A1160" s="382"/>
      <c r="B1160" s="383"/>
      <c r="C1160" s="384"/>
    </row>
    <row r="1161" spans="1:3" s="381" customFormat="1" ht="11.25">
      <c r="A1161" s="382"/>
      <c r="B1161" s="383"/>
      <c r="C1161" s="384"/>
    </row>
    <row r="1162" spans="1:3" s="381" customFormat="1" ht="11.25">
      <c r="A1162" s="382"/>
      <c r="B1162" s="383"/>
      <c r="C1162" s="384"/>
    </row>
    <row r="1163" spans="1:3" s="381" customFormat="1" ht="11.25">
      <c r="A1163" s="382"/>
      <c r="B1163" s="383"/>
      <c r="C1163" s="384"/>
    </row>
    <row r="1164" spans="1:3" s="381" customFormat="1" ht="11.25">
      <c r="A1164" s="382"/>
      <c r="B1164" s="383"/>
      <c r="C1164" s="384"/>
    </row>
    <row r="1165" spans="1:3" s="381" customFormat="1" ht="11.25">
      <c r="A1165" s="382"/>
      <c r="B1165" s="383"/>
      <c r="C1165" s="384"/>
    </row>
    <row r="1166" spans="1:3" s="381" customFormat="1" ht="11.25">
      <c r="A1166" s="382"/>
      <c r="B1166" s="383"/>
      <c r="C1166" s="384"/>
    </row>
    <row r="1167" spans="1:3" s="381" customFormat="1" ht="11.25">
      <c r="A1167" s="382"/>
      <c r="B1167" s="383"/>
      <c r="C1167" s="384"/>
    </row>
    <row r="1168" spans="1:3" s="381" customFormat="1" ht="11.25">
      <c r="A1168" s="382"/>
      <c r="B1168" s="383"/>
      <c r="C1168" s="384"/>
    </row>
    <row r="1169" spans="1:3" s="381" customFormat="1" ht="11.25">
      <c r="A1169" s="382"/>
      <c r="B1169" s="383"/>
      <c r="C1169" s="384"/>
    </row>
    <row r="1170" spans="1:3" s="381" customFormat="1" ht="11.25">
      <c r="A1170" s="382"/>
      <c r="B1170" s="383"/>
      <c r="C1170" s="384"/>
    </row>
    <row r="1171" spans="1:3" s="381" customFormat="1" ht="11.25">
      <c r="A1171" s="382"/>
      <c r="B1171" s="383"/>
      <c r="C1171" s="384"/>
    </row>
    <row r="1172" spans="1:3" s="381" customFormat="1" ht="11.25">
      <c r="A1172" s="382"/>
      <c r="B1172" s="383"/>
      <c r="C1172" s="384"/>
    </row>
    <row r="1173" spans="1:3" s="381" customFormat="1" ht="11.25">
      <c r="A1173" s="382"/>
      <c r="B1173" s="383"/>
      <c r="C1173" s="384"/>
    </row>
    <row r="1174" spans="1:3" s="381" customFormat="1" ht="11.25">
      <c r="A1174" s="382"/>
      <c r="B1174" s="383"/>
      <c r="C1174" s="384"/>
    </row>
    <row r="1175" spans="1:3" s="381" customFormat="1" ht="11.25">
      <c r="A1175" s="382"/>
      <c r="B1175" s="383"/>
      <c r="C1175" s="384"/>
    </row>
    <row r="1176" spans="1:3" s="381" customFormat="1" ht="11.25">
      <c r="A1176" s="382"/>
      <c r="B1176" s="383"/>
      <c r="C1176" s="384"/>
    </row>
    <row r="1177" spans="1:3" s="381" customFormat="1" ht="11.25">
      <c r="A1177" s="382"/>
      <c r="B1177" s="383"/>
      <c r="C1177" s="384"/>
    </row>
    <row r="1178" spans="1:3" s="381" customFormat="1" ht="11.25">
      <c r="A1178" s="382"/>
      <c r="B1178" s="383"/>
      <c r="C1178" s="384"/>
    </row>
    <row r="1179" spans="1:3" s="381" customFormat="1" ht="11.25">
      <c r="A1179" s="382"/>
      <c r="B1179" s="383"/>
      <c r="C1179" s="384"/>
    </row>
    <row r="1180" spans="1:3" s="381" customFormat="1" ht="11.25">
      <c r="A1180" s="382"/>
      <c r="B1180" s="383"/>
      <c r="C1180" s="384"/>
    </row>
    <row r="1181" spans="1:3" s="381" customFormat="1" ht="11.25">
      <c r="A1181" s="382"/>
      <c r="B1181" s="383"/>
      <c r="C1181" s="384"/>
    </row>
    <row r="1182" spans="1:3" s="381" customFormat="1" ht="11.25">
      <c r="A1182" s="382"/>
      <c r="B1182" s="383"/>
      <c r="C1182" s="384"/>
    </row>
    <row r="1183" spans="1:3" s="381" customFormat="1" ht="11.25">
      <c r="A1183" s="382"/>
      <c r="B1183" s="383"/>
      <c r="C1183" s="384"/>
    </row>
    <row r="1184" spans="1:3" s="381" customFormat="1" ht="11.25">
      <c r="A1184" s="382"/>
      <c r="B1184" s="383"/>
      <c r="C1184" s="384"/>
    </row>
    <row r="1185" spans="1:3" s="381" customFormat="1" ht="11.25">
      <c r="A1185" s="382"/>
      <c r="B1185" s="383"/>
      <c r="C1185" s="384"/>
    </row>
    <row r="1186" spans="1:3" s="381" customFormat="1" ht="11.25">
      <c r="A1186" s="382"/>
      <c r="B1186" s="383"/>
      <c r="C1186" s="384"/>
    </row>
    <row r="1187" spans="1:3" s="381" customFormat="1" ht="11.25">
      <c r="A1187" s="382"/>
      <c r="B1187" s="383"/>
      <c r="C1187" s="384"/>
    </row>
    <row r="1188" spans="1:3" s="381" customFormat="1" ht="11.25">
      <c r="A1188" s="382"/>
      <c r="B1188" s="383"/>
      <c r="C1188" s="384"/>
    </row>
    <row r="1189" spans="1:3" s="381" customFormat="1" ht="11.25">
      <c r="A1189" s="382"/>
      <c r="B1189" s="383"/>
      <c r="C1189" s="384"/>
    </row>
    <row r="1190" spans="1:3" s="381" customFormat="1" ht="11.25">
      <c r="A1190" s="382"/>
      <c r="B1190" s="383"/>
      <c r="C1190" s="384"/>
    </row>
    <row r="1191" spans="1:3" s="381" customFormat="1" ht="11.25">
      <c r="A1191" s="382"/>
      <c r="B1191" s="383"/>
      <c r="C1191" s="384"/>
    </row>
    <row r="1192" spans="1:3" s="381" customFormat="1" ht="11.25">
      <c r="A1192" s="382"/>
      <c r="B1192" s="383"/>
      <c r="C1192" s="384"/>
    </row>
    <row r="1193" spans="1:3" s="381" customFormat="1" ht="11.25">
      <c r="A1193" s="382"/>
      <c r="B1193" s="383"/>
      <c r="C1193" s="384"/>
    </row>
    <row r="1194" spans="1:3" s="381" customFormat="1" ht="11.25">
      <c r="A1194" s="382"/>
      <c r="B1194" s="383"/>
      <c r="C1194" s="384"/>
    </row>
    <row r="1195" spans="1:3" s="381" customFormat="1" ht="11.25">
      <c r="A1195" s="382"/>
      <c r="B1195" s="383"/>
      <c r="C1195" s="384"/>
    </row>
    <row r="1196" spans="1:3" s="381" customFormat="1" ht="11.25">
      <c r="A1196" s="382"/>
      <c r="B1196" s="383"/>
      <c r="C1196" s="384"/>
    </row>
    <row r="1197" spans="1:3" s="381" customFormat="1" ht="11.25">
      <c r="A1197" s="382"/>
      <c r="B1197" s="383"/>
      <c r="C1197" s="384"/>
    </row>
    <row r="1198" spans="1:3" s="381" customFormat="1" ht="11.25">
      <c r="A1198" s="382"/>
      <c r="B1198" s="383"/>
      <c r="C1198" s="384"/>
    </row>
    <row r="1199" spans="1:3" s="381" customFormat="1" ht="11.25">
      <c r="A1199" s="382"/>
      <c r="B1199" s="383"/>
      <c r="C1199" s="384"/>
    </row>
    <row r="1200" spans="1:3" s="381" customFormat="1" ht="11.25">
      <c r="A1200" s="382"/>
      <c r="B1200" s="383"/>
      <c r="C1200" s="384"/>
    </row>
    <row r="1201" spans="1:3" s="381" customFormat="1" ht="11.25">
      <c r="A1201" s="382"/>
      <c r="B1201" s="383"/>
      <c r="C1201" s="384"/>
    </row>
    <row r="1202" spans="1:3" s="381" customFormat="1" ht="11.25">
      <c r="A1202" s="382"/>
      <c r="B1202" s="383"/>
      <c r="C1202" s="384"/>
    </row>
    <row r="1203" spans="1:3" s="381" customFormat="1" ht="11.25">
      <c r="A1203" s="382"/>
      <c r="B1203" s="383"/>
      <c r="C1203" s="384"/>
    </row>
    <row r="1204" spans="1:3" s="381" customFormat="1" ht="11.25">
      <c r="A1204" s="382"/>
      <c r="B1204" s="383"/>
      <c r="C1204" s="384"/>
    </row>
    <row r="1205" spans="1:3" s="381" customFormat="1" ht="11.25">
      <c r="A1205" s="382"/>
      <c r="B1205" s="383"/>
      <c r="C1205" s="384"/>
    </row>
    <row r="1206" spans="1:3" s="381" customFormat="1" ht="11.25">
      <c r="A1206" s="382"/>
      <c r="B1206" s="383"/>
      <c r="C1206" s="384"/>
    </row>
    <row r="1207" spans="1:3" s="381" customFormat="1" ht="11.25">
      <c r="A1207" s="382"/>
      <c r="B1207" s="383"/>
      <c r="C1207" s="384"/>
    </row>
    <row r="1208" spans="1:3" s="381" customFormat="1" ht="11.25">
      <c r="A1208" s="382"/>
      <c r="B1208" s="383"/>
      <c r="C1208" s="384"/>
    </row>
    <row r="1209" spans="1:3" s="381" customFormat="1" ht="11.25">
      <c r="A1209" s="382"/>
      <c r="B1209" s="383"/>
      <c r="C1209" s="384"/>
    </row>
    <row r="1210" spans="1:3" s="381" customFormat="1" ht="11.25">
      <c r="A1210" s="382"/>
      <c r="B1210" s="383"/>
      <c r="C1210" s="384"/>
    </row>
    <row r="1211" spans="1:3" s="381" customFormat="1" ht="11.25">
      <c r="A1211" s="382"/>
      <c r="B1211" s="383"/>
      <c r="C1211" s="384"/>
    </row>
    <row r="1212" spans="1:3" s="381" customFormat="1" ht="11.25">
      <c r="A1212" s="382"/>
      <c r="B1212" s="383"/>
      <c r="C1212" s="384"/>
    </row>
    <row r="1213" spans="1:3" s="381" customFormat="1" ht="11.25">
      <c r="A1213" s="382"/>
      <c r="B1213" s="383"/>
      <c r="C1213" s="384"/>
    </row>
    <row r="1214" spans="1:3" s="381" customFormat="1" ht="11.25">
      <c r="A1214" s="382"/>
      <c r="B1214" s="383"/>
      <c r="C1214" s="384"/>
    </row>
    <row r="1215" spans="1:3" s="381" customFormat="1" ht="11.25">
      <c r="A1215" s="382"/>
      <c r="B1215" s="383"/>
      <c r="C1215" s="384"/>
    </row>
    <row r="1216" spans="1:3" s="381" customFormat="1" ht="11.25">
      <c r="A1216" s="382"/>
      <c r="B1216" s="383"/>
      <c r="C1216" s="384"/>
    </row>
    <row r="1217" spans="1:3" s="381" customFormat="1" ht="11.25">
      <c r="A1217" s="382"/>
      <c r="B1217" s="383"/>
      <c r="C1217" s="384"/>
    </row>
    <row r="1218" spans="1:3" s="381" customFormat="1" ht="11.25">
      <c r="A1218" s="382"/>
      <c r="B1218" s="383"/>
      <c r="C1218" s="384"/>
    </row>
    <row r="1219" spans="1:3" s="381" customFormat="1" ht="11.25">
      <c r="A1219" s="382"/>
      <c r="B1219" s="383"/>
      <c r="C1219" s="384"/>
    </row>
    <row r="1220" spans="1:3" s="381" customFormat="1" ht="11.25">
      <c r="A1220" s="382"/>
      <c r="B1220" s="383"/>
      <c r="C1220" s="384"/>
    </row>
    <row r="1221" spans="1:3" s="381" customFormat="1" ht="11.25">
      <c r="A1221" s="382"/>
      <c r="B1221" s="383"/>
      <c r="C1221" s="384"/>
    </row>
    <row r="1222" spans="1:3" s="381" customFormat="1" ht="11.25">
      <c r="A1222" s="382"/>
      <c r="B1222" s="383"/>
      <c r="C1222" s="384"/>
    </row>
    <row r="1223" spans="1:3" s="381" customFormat="1" ht="11.25">
      <c r="A1223" s="382"/>
      <c r="B1223" s="383"/>
      <c r="C1223" s="384"/>
    </row>
    <row r="1224" spans="1:3" s="381" customFormat="1" ht="11.25">
      <c r="A1224" s="382"/>
      <c r="B1224" s="383"/>
      <c r="C1224" s="384"/>
    </row>
    <row r="1225" spans="1:3" s="381" customFormat="1" ht="11.25">
      <c r="A1225" s="382"/>
      <c r="B1225" s="383"/>
      <c r="C1225" s="384"/>
    </row>
    <row r="1226" spans="1:3" s="381" customFormat="1" ht="11.25">
      <c r="A1226" s="382"/>
      <c r="B1226" s="383"/>
      <c r="C1226" s="384"/>
    </row>
    <row r="1227" spans="1:3" s="381" customFormat="1" ht="11.25">
      <c r="A1227" s="382"/>
      <c r="B1227" s="383"/>
      <c r="C1227" s="384"/>
    </row>
    <row r="1228" spans="1:3" s="381" customFormat="1" ht="11.25">
      <c r="A1228" s="382"/>
      <c r="B1228" s="383"/>
      <c r="C1228" s="384"/>
    </row>
    <row r="1229" spans="1:3" s="381" customFormat="1" ht="11.25">
      <c r="A1229" s="382"/>
      <c r="B1229" s="383"/>
      <c r="C1229" s="384"/>
    </row>
    <row r="1230" spans="1:3" s="381" customFormat="1" ht="11.25">
      <c r="A1230" s="382"/>
      <c r="B1230" s="383"/>
      <c r="C1230" s="384"/>
    </row>
    <row r="1231" spans="1:3" s="381" customFormat="1" ht="11.25">
      <c r="A1231" s="382"/>
      <c r="B1231" s="383"/>
      <c r="C1231" s="384"/>
    </row>
    <row r="1232" spans="1:3" s="381" customFormat="1" ht="11.25">
      <c r="A1232" s="382"/>
      <c r="B1232" s="383"/>
      <c r="C1232" s="384"/>
    </row>
    <row r="1233" spans="1:3" s="381" customFormat="1" ht="11.25">
      <c r="A1233" s="382"/>
      <c r="B1233" s="383"/>
      <c r="C1233" s="384"/>
    </row>
    <row r="1234" spans="1:3" s="381" customFormat="1" ht="11.25">
      <c r="A1234" s="382"/>
      <c r="B1234" s="383"/>
      <c r="C1234" s="384"/>
    </row>
    <row r="1235" spans="1:3" s="381" customFormat="1" ht="11.25">
      <c r="A1235" s="382"/>
      <c r="B1235" s="383"/>
      <c r="C1235" s="384"/>
    </row>
    <row r="1236" spans="1:3" s="381" customFormat="1" ht="11.25">
      <c r="A1236" s="382"/>
      <c r="B1236" s="383"/>
      <c r="C1236" s="384"/>
    </row>
    <row r="1237" spans="1:3" s="381" customFormat="1" ht="11.25">
      <c r="A1237" s="382"/>
      <c r="B1237" s="383"/>
      <c r="C1237" s="384"/>
    </row>
    <row r="1238" spans="1:3" s="381" customFormat="1" ht="11.25">
      <c r="A1238" s="382"/>
      <c r="B1238" s="383"/>
      <c r="C1238" s="384"/>
    </row>
    <row r="1239" spans="1:3" s="381" customFormat="1" ht="11.25">
      <c r="A1239" s="382"/>
      <c r="B1239" s="383"/>
      <c r="C1239" s="384"/>
    </row>
    <row r="1240" spans="1:3" s="381" customFormat="1" ht="11.25">
      <c r="A1240" s="382"/>
      <c r="B1240" s="383"/>
      <c r="C1240" s="384"/>
    </row>
    <row r="1241" spans="1:3" s="381" customFormat="1" ht="11.25">
      <c r="A1241" s="382"/>
      <c r="B1241" s="383"/>
      <c r="C1241" s="384"/>
    </row>
    <row r="1242" spans="1:3" s="381" customFormat="1" ht="11.25">
      <c r="A1242" s="382"/>
      <c r="B1242" s="383"/>
      <c r="C1242" s="384"/>
    </row>
    <row r="1243" spans="1:3" s="381" customFormat="1" ht="11.25">
      <c r="A1243" s="382"/>
      <c r="B1243" s="383"/>
      <c r="C1243" s="384"/>
    </row>
    <row r="1244" spans="1:3" s="381" customFormat="1" ht="11.25">
      <c r="A1244" s="382"/>
      <c r="B1244" s="383"/>
      <c r="C1244" s="384"/>
    </row>
    <row r="1245" spans="1:3" s="381" customFormat="1" ht="11.25">
      <c r="A1245" s="382"/>
      <c r="B1245" s="383"/>
      <c r="C1245" s="384"/>
    </row>
    <row r="1246" spans="1:3" s="381" customFormat="1" ht="11.25">
      <c r="A1246" s="382"/>
      <c r="B1246" s="383"/>
      <c r="C1246" s="384"/>
    </row>
    <row r="1247" spans="1:3" s="381" customFormat="1" ht="11.25">
      <c r="A1247" s="382"/>
      <c r="B1247" s="383"/>
      <c r="C1247" s="384"/>
    </row>
    <row r="1248" spans="1:3" s="381" customFormat="1" ht="11.25">
      <c r="A1248" s="382"/>
      <c r="B1248" s="383"/>
      <c r="C1248" s="384"/>
    </row>
    <row r="1249" spans="1:3" s="381" customFormat="1" ht="11.25">
      <c r="A1249" s="382"/>
      <c r="B1249" s="383"/>
      <c r="C1249" s="384"/>
    </row>
    <row r="1250" spans="1:3" s="381" customFormat="1" ht="11.25">
      <c r="A1250" s="382"/>
      <c r="B1250" s="383"/>
      <c r="C1250" s="384"/>
    </row>
    <row r="1251" spans="1:3" s="381" customFormat="1" ht="11.25">
      <c r="A1251" s="382"/>
      <c r="B1251" s="383"/>
      <c r="C1251" s="384"/>
    </row>
    <row r="1252" spans="1:3" s="381" customFormat="1" ht="11.25">
      <c r="A1252" s="382"/>
      <c r="B1252" s="383"/>
      <c r="C1252" s="384"/>
    </row>
    <row r="1253" spans="1:3" s="381" customFormat="1" ht="11.25">
      <c r="A1253" s="382"/>
      <c r="B1253" s="383"/>
      <c r="C1253" s="384"/>
    </row>
    <row r="1254" spans="1:3" s="381" customFormat="1" ht="11.25">
      <c r="A1254" s="382"/>
      <c r="B1254" s="383"/>
      <c r="C1254" s="384"/>
    </row>
    <row r="1255" spans="1:3" s="381" customFormat="1" ht="11.25">
      <c r="A1255" s="382"/>
      <c r="B1255" s="383"/>
      <c r="C1255" s="384"/>
    </row>
    <row r="1256" spans="1:3" s="381" customFormat="1" ht="11.25">
      <c r="A1256" s="382"/>
      <c r="B1256" s="383"/>
      <c r="C1256" s="384"/>
    </row>
    <row r="1257" spans="1:3" s="381" customFormat="1" ht="11.25">
      <c r="A1257" s="382"/>
      <c r="B1257" s="383"/>
      <c r="C1257" s="384"/>
    </row>
    <row r="1258" spans="1:3" s="381" customFormat="1" ht="11.25">
      <c r="A1258" s="382"/>
      <c r="B1258" s="383"/>
      <c r="C1258" s="384"/>
    </row>
    <row r="1259" spans="1:3" s="381" customFormat="1" ht="11.25">
      <c r="A1259" s="382"/>
      <c r="B1259" s="383"/>
      <c r="C1259" s="384"/>
    </row>
    <row r="1260" spans="1:3" s="381" customFormat="1" ht="11.25">
      <c r="A1260" s="382"/>
      <c r="B1260" s="383"/>
      <c r="C1260" s="384"/>
    </row>
    <row r="1261" spans="1:3" s="381" customFormat="1" ht="11.25">
      <c r="A1261" s="382"/>
      <c r="B1261" s="383"/>
      <c r="C1261" s="384"/>
    </row>
    <row r="1262" spans="1:3" s="381" customFormat="1" ht="11.25">
      <c r="A1262" s="382"/>
      <c r="B1262" s="383"/>
      <c r="C1262" s="384"/>
    </row>
    <row r="1263" spans="1:3" s="381" customFormat="1" ht="11.25">
      <c r="A1263" s="382"/>
      <c r="B1263" s="383"/>
      <c r="C1263" s="384"/>
    </row>
    <row r="1264" spans="1:3" s="381" customFormat="1" ht="11.25">
      <c r="A1264" s="382"/>
      <c r="B1264" s="383"/>
      <c r="C1264" s="384"/>
    </row>
    <row r="1265" spans="1:3" s="381" customFormat="1" ht="11.25">
      <c r="A1265" s="382"/>
      <c r="B1265" s="383"/>
      <c r="C1265" s="384"/>
    </row>
    <row r="1266" spans="1:3" s="381" customFormat="1" ht="11.25">
      <c r="A1266" s="382"/>
      <c r="B1266" s="383"/>
      <c r="C1266" s="384"/>
    </row>
    <row r="1267" spans="1:3" s="381" customFormat="1" ht="11.25">
      <c r="A1267" s="382"/>
      <c r="B1267" s="383"/>
      <c r="C1267" s="384"/>
    </row>
    <row r="1268" spans="1:3" s="381" customFormat="1" ht="11.25">
      <c r="A1268" s="382"/>
      <c r="B1268" s="383"/>
      <c r="C1268" s="384"/>
    </row>
    <row r="1269" spans="1:3" s="381" customFormat="1" ht="11.25">
      <c r="A1269" s="382"/>
      <c r="B1269" s="383"/>
      <c r="C1269" s="384"/>
    </row>
    <row r="1270" spans="1:3" s="381" customFormat="1" ht="11.25">
      <c r="A1270" s="382"/>
      <c r="B1270" s="383"/>
      <c r="C1270" s="384"/>
    </row>
    <row r="1271" spans="1:3" s="381" customFormat="1" ht="11.25">
      <c r="A1271" s="382"/>
      <c r="B1271" s="383"/>
      <c r="C1271" s="384"/>
    </row>
    <row r="1272" spans="1:3" s="381" customFormat="1" ht="11.25">
      <c r="A1272" s="382"/>
      <c r="B1272" s="383"/>
      <c r="C1272" s="384"/>
    </row>
    <row r="1273" spans="1:3" s="381" customFormat="1" ht="11.25">
      <c r="A1273" s="382"/>
      <c r="B1273" s="383"/>
      <c r="C1273" s="384"/>
    </row>
    <row r="1274" spans="1:3" s="381" customFormat="1" ht="11.25">
      <c r="A1274" s="382"/>
      <c r="B1274" s="383"/>
      <c r="C1274" s="384"/>
    </row>
    <row r="1275" spans="1:3" s="381" customFormat="1" ht="11.25">
      <c r="A1275" s="382"/>
      <c r="B1275" s="383"/>
      <c r="C1275" s="384"/>
    </row>
    <row r="1276" spans="1:3" s="381" customFormat="1" ht="11.25">
      <c r="A1276" s="382"/>
      <c r="B1276" s="383"/>
      <c r="C1276" s="384"/>
    </row>
    <row r="1277" spans="1:3" s="381" customFormat="1" ht="11.25">
      <c r="A1277" s="382"/>
      <c r="B1277" s="383"/>
      <c r="C1277" s="384"/>
    </row>
    <row r="1278" spans="1:3" s="381" customFormat="1" ht="11.25">
      <c r="A1278" s="382"/>
      <c r="B1278" s="383"/>
      <c r="C1278" s="384"/>
    </row>
    <row r="1279" spans="1:3" s="381" customFormat="1" ht="11.25">
      <c r="A1279" s="382"/>
      <c r="B1279" s="383"/>
      <c r="C1279" s="384"/>
    </row>
    <row r="1280" spans="1:3" s="381" customFormat="1" ht="11.25">
      <c r="A1280" s="382"/>
      <c r="B1280" s="383"/>
      <c r="C1280" s="384"/>
    </row>
    <row r="1281" spans="1:3" s="381" customFormat="1" ht="11.25">
      <c r="A1281" s="382"/>
      <c r="B1281" s="383"/>
      <c r="C1281" s="384"/>
    </row>
    <row r="1282" spans="1:3" s="381" customFormat="1" ht="11.25">
      <c r="A1282" s="382"/>
      <c r="B1282" s="383"/>
      <c r="C1282" s="384"/>
    </row>
    <row r="1283" spans="1:3" s="381" customFormat="1" ht="11.25">
      <c r="A1283" s="382"/>
      <c r="B1283" s="383"/>
      <c r="C1283" s="384"/>
    </row>
    <row r="1284" spans="1:3" s="381" customFormat="1" ht="11.25">
      <c r="A1284" s="382"/>
      <c r="B1284" s="383"/>
      <c r="C1284" s="384"/>
    </row>
    <row r="1285" spans="1:3" s="381" customFormat="1" ht="11.25">
      <c r="A1285" s="382"/>
      <c r="B1285" s="383"/>
      <c r="C1285" s="384"/>
    </row>
    <row r="1286" spans="1:3" s="381" customFormat="1" ht="11.25">
      <c r="A1286" s="382"/>
      <c r="B1286" s="383"/>
      <c r="C1286" s="384"/>
    </row>
    <row r="1287" spans="1:3" s="381" customFormat="1" ht="11.25">
      <c r="A1287" s="382"/>
      <c r="B1287" s="383"/>
      <c r="C1287" s="384"/>
    </row>
    <row r="1288" spans="1:3" s="381" customFormat="1" ht="11.25">
      <c r="A1288" s="382"/>
      <c r="B1288" s="383"/>
      <c r="C1288" s="384"/>
    </row>
    <row r="1289" spans="1:3" s="381" customFormat="1" ht="11.25">
      <c r="A1289" s="382"/>
      <c r="B1289" s="383"/>
      <c r="C1289" s="384"/>
    </row>
    <row r="1290" spans="1:3" s="381" customFormat="1" ht="11.25">
      <c r="A1290" s="382"/>
      <c r="B1290" s="383"/>
      <c r="C1290" s="384"/>
    </row>
    <row r="1291" spans="1:3" s="381" customFormat="1" ht="11.25">
      <c r="A1291" s="382"/>
      <c r="B1291" s="383"/>
      <c r="C1291" s="384"/>
    </row>
    <row r="1292" spans="1:3" s="381" customFormat="1" ht="11.25">
      <c r="A1292" s="382"/>
      <c r="B1292" s="383"/>
      <c r="C1292" s="384"/>
    </row>
    <row r="1293" spans="1:3" s="381" customFormat="1" ht="11.25">
      <c r="A1293" s="382"/>
      <c r="B1293" s="383"/>
      <c r="C1293" s="384"/>
    </row>
    <row r="1294" spans="1:3" s="381" customFormat="1" ht="11.25">
      <c r="A1294" s="382"/>
      <c r="B1294" s="383"/>
      <c r="C1294" s="384"/>
    </row>
    <row r="1295" spans="1:3" s="381" customFormat="1" ht="11.25">
      <c r="A1295" s="382"/>
      <c r="B1295" s="383"/>
      <c r="C1295" s="384"/>
    </row>
    <row r="1296" spans="1:3" s="381" customFormat="1" ht="11.25">
      <c r="A1296" s="382"/>
      <c r="B1296" s="383"/>
      <c r="C1296" s="384"/>
    </row>
    <row r="1297" spans="1:3" s="381" customFormat="1" ht="11.25">
      <c r="A1297" s="382"/>
      <c r="B1297" s="383"/>
      <c r="C1297" s="384"/>
    </row>
    <row r="1298" spans="1:3" s="381" customFormat="1" ht="11.25">
      <c r="A1298" s="382"/>
      <c r="B1298" s="383"/>
      <c r="C1298" s="384"/>
    </row>
    <row r="1299" spans="1:3" s="381" customFormat="1" ht="11.25">
      <c r="A1299" s="382"/>
      <c r="B1299" s="383"/>
      <c r="C1299" s="384"/>
    </row>
    <row r="1300" spans="1:3" s="381" customFormat="1" ht="11.25">
      <c r="A1300" s="382"/>
      <c r="B1300" s="383"/>
      <c r="C1300" s="384"/>
    </row>
    <row r="1301" spans="1:3" s="381" customFormat="1" ht="11.25">
      <c r="A1301" s="382"/>
      <c r="B1301" s="383"/>
      <c r="C1301" s="384"/>
    </row>
    <row r="1302" spans="1:3" s="381" customFormat="1" ht="11.25">
      <c r="A1302" s="382"/>
      <c r="B1302" s="383"/>
      <c r="C1302" s="384"/>
    </row>
    <row r="1303" spans="1:3" s="381" customFormat="1" ht="11.25">
      <c r="A1303" s="382"/>
      <c r="B1303" s="383"/>
      <c r="C1303" s="384"/>
    </row>
    <row r="1304" spans="1:3" s="381" customFormat="1" ht="11.25">
      <c r="A1304" s="382"/>
      <c r="B1304" s="383"/>
      <c r="C1304" s="384"/>
    </row>
    <row r="1305" spans="1:3" s="381" customFormat="1" ht="11.25">
      <c r="A1305" s="382"/>
      <c r="B1305" s="383"/>
      <c r="C1305" s="384"/>
    </row>
    <row r="1306" spans="1:3" s="381" customFormat="1" ht="11.25">
      <c r="A1306" s="382"/>
      <c r="B1306" s="383"/>
      <c r="C1306" s="384"/>
    </row>
    <row r="1307" spans="1:3" s="381" customFormat="1" ht="11.25">
      <c r="A1307" s="382"/>
      <c r="B1307" s="383"/>
      <c r="C1307" s="384"/>
    </row>
    <row r="1308" spans="1:3" s="381" customFormat="1" ht="11.25">
      <c r="A1308" s="382"/>
      <c r="B1308" s="383"/>
      <c r="C1308" s="384"/>
    </row>
    <row r="1309" spans="1:3" s="381" customFormat="1" ht="11.25">
      <c r="A1309" s="382"/>
      <c r="B1309" s="383"/>
      <c r="C1309" s="384"/>
    </row>
    <row r="1310" spans="1:3" s="381" customFormat="1" ht="11.25">
      <c r="A1310" s="382"/>
      <c r="B1310" s="383"/>
      <c r="C1310" s="384"/>
    </row>
    <row r="1311" spans="1:3" s="381" customFormat="1" ht="11.25">
      <c r="A1311" s="382"/>
      <c r="B1311" s="383"/>
      <c r="C1311" s="384"/>
    </row>
    <row r="1312" spans="1:3" s="381" customFormat="1" ht="11.25">
      <c r="A1312" s="382"/>
      <c r="B1312" s="383"/>
      <c r="C1312" s="384"/>
    </row>
    <row r="1313" spans="1:3" s="381" customFormat="1" ht="11.25">
      <c r="A1313" s="382"/>
      <c r="B1313" s="383"/>
      <c r="C1313" s="384"/>
    </row>
    <row r="1314" spans="1:3" s="381" customFormat="1" ht="11.25">
      <c r="A1314" s="382"/>
      <c r="B1314" s="383"/>
      <c r="C1314" s="384"/>
    </row>
    <row r="1315" spans="1:3" s="381" customFormat="1" ht="11.25">
      <c r="A1315" s="382"/>
      <c r="B1315" s="383"/>
      <c r="C1315" s="384"/>
    </row>
    <row r="1316" spans="1:3" s="381" customFormat="1" ht="11.25">
      <c r="A1316" s="382"/>
      <c r="B1316" s="383"/>
      <c r="C1316" s="384"/>
    </row>
    <row r="1317" spans="1:3" s="381" customFormat="1" ht="11.25">
      <c r="A1317" s="382"/>
      <c r="B1317" s="383"/>
      <c r="C1317" s="384"/>
    </row>
    <row r="1318" spans="1:3" s="381" customFormat="1" ht="11.25">
      <c r="A1318" s="382"/>
      <c r="B1318" s="383"/>
      <c r="C1318" s="384"/>
    </row>
    <row r="1319" spans="1:3" s="381" customFormat="1" ht="11.25">
      <c r="A1319" s="382"/>
      <c r="B1319" s="383"/>
      <c r="C1319" s="384"/>
    </row>
    <row r="1320" spans="1:3" s="381" customFormat="1" ht="11.25">
      <c r="A1320" s="382"/>
      <c r="B1320" s="383"/>
      <c r="C1320" s="384"/>
    </row>
    <row r="1321" spans="1:3" s="381" customFormat="1" ht="11.25">
      <c r="A1321" s="382"/>
      <c r="B1321" s="383"/>
      <c r="C1321" s="384"/>
    </row>
    <row r="1322" spans="1:3" s="381" customFormat="1" ht="11.25">
      <c r="A1322" s="382"/>
      <c r="B1322" s="383"/>
      <c r="C1322" s="384"/>
    </row>
    <row r="1323" spans="1:3" s="381" customFormat="1" ht="11.25">
      <c r="A1323" s="382"/>
      <c r="B1323" s="383"/>
      <c r="C1323" s="384"/>
    </row>
    <row r="1324" spans="1:3" s="381" customFormat="1" ht="11.25">
      <c r="A1324" s="382"/>
      <c r="B1324" s="383"/>
      <c r="C1324" s="384"/>
    </row>
    <row r="1325" spans="1:3" s="381" customFormat="1" ht="11.25">
      <c r="A1325" s="382"/>
      <c r="B1325" s="383"/>
      <c r="C1325" s="384"/>
    </row>
    <row r="1326" spans="1:3" s="381" customFormat="1" ht="11.25">
      <c r="A1326" s="382"/>
      <c r="B1326" s="383"/>
      <c r="C1326" s="384"/>
    </row>
    <row r="1327" spans="1:3" s="381" customFormat="1" ht="11.25">
      <c r="A1327" s="382"/>
      <c r="B1327" s="383"/>
      <c r="C1327" s="384"/>
    </row>
    <row r="1328" spans="1:3" s="381" customFormat="1" ht="11.25">
      <c r="A1328" s="382"/>
      <c r="B1328" s="383"/>
      <c r="C1328" s="384"/>
    </row>
    <row r="1329" spans="1:3" s="381" customFormat="1" ht="11.25">
      <c r="A1329" s="382"/>
      <c r="B1329" s="383"/>
      <c r="C1329" s="384"/>
    </row>
    <row r="1330" spans="1:3" s="381" customFormat="1" ht="11.25">
      <c r="A1330" s="382"/>
      <c r="B1330" s="383"/>
      <c r="C1330" s="384"/>
    </row>
    <row r="1331" spans="1:3" s="381" customFormat="1" ht="11.25">
      <c r="A1331" s="382"/>
      <c r="B1331" s="383"/>
      <c r="C1331" s="384"/>
    </row>
    <row r="1332" spans="1:3" s="381" customFormat="1" ht="11.25">
      <c r="A1332" s="382"/>
      <c r="B1332" s="383"/>
      <c r="C1332" s="384"/>
    </row>
    <row r="1333" spans="1:3" s="381" customFormat="1" ht="11.25">
      <c r="A1333" s="382"/>
      <c r="B1333" s="383"/>
      <c r="C1333" s="384"/>
    </row>
    <row r="1334" spans="1:3" s="381" customFormat="1" ht="11.25">
      <c r="A1334" s="382"/>
      <c r="B1334" s="383"/>
      <c r="C1334" s="384"/>
    </row>
    <row r="1335" spans="1:3" s="381" customFormat="1" ht="11.25">
      <c r="A1335" s="382"/>
      <c r="B1335" s="383"/>
      <c r="C1335" s="384"/>
    </row>
    <row r="1336" spans="1:3" s="381" customFormat="1" ht="11.25">
      <c r="A1336" s="382"/>
      <c r="B1336" s="383"/>
      <c r="C1336" s="384"/>
    </row>
    <row r="1337" spans="1:3" s="381" customFormat="1" ht="11.25">
      <c r="A1337" s="382"/>
      <c r="B1337" s="383"/>
      <c r="C1337" s="384"/>
    </row>
    <row r="1338" spans="1:3" s="381" customFormat="1" ht="11.25">
      <c r="A1338" s="382"/>
      <c r="B1338" s="383"/>
      <c r="C1338" s="384"/>
    </row>
    <row r="1339" spans="1:3" s="381" customFormat="1" ht="11.25">
      <c r="A1339" s="382"/>
      <c r="B1339" s="383"/>
      <c r="C1339" s="384"/>
    </row>
    <row r="1340" spans="1:3" s="381" customFormat="1" ht="11.25">
      <c r="A1340" s="382"/>
      <c r="B1340" s="383"/>
      <c r="C1340" s="384"/>
    </row>
    <row r="1341" spans="1:3" s="381" customFormat="1" ht="11.25">
      <c r="A1341" s="382"/>
      <c r="B1341" s="383"/>
      <c r="C1341" s="384"/>
    </row>
    <row r="1342" spans="1:3" s="381" customFormat="1" ht="11.25">
      <c r="A1342" s="382"/>
      <c r="B1342" s="383"/>
      <c r="C1342" s="384"/>
    </row>
    <row r="1343" spans="1:3" s="381" customFormat="1" ht="11.25">
      <c r="A1343" s="382"/>
      <c r="B1343" s="383"/>
      <c r="C1343" s="384"/>
    </row>
    <row r="1344" spans="1:3" s="381" customFormat="1" ht="11.25">
      <c r="A1344" s="382"/>
      <c r="B1344" s="383"/>
      <c r="C1344" s="384"/>
    </row>
    <row r="1345" spans="1:3" s="381" customFormat="1" ht="11.25">
      <c r="A1345" s="382"/>
      <c r="B1345" s="383"/>
      <c r="C1345" s="384"/>
    </row>
    <row r="1346" spans="1:3" s="381" customFormat="1" ht="11.25">
      <c r="A1346" s="382"/>
      <c r="B1346" s="383"/>
      <c r="C1346" s="384"/>
    </row>
    <row r="1347" spans="1:3" s="381" customFormat="1" ht="11.25">
      <c r="A1347" s="382"/>
      <c r="B1347" s="383"/>
      <c r="C1347" s="384"/>
    </row>
    <row r="1348" spans="1:3" s="381" customFormat="1" ht="11.25">
      <c r="A1348" s="382"/>
      <c r="B1348" s="383"/>
      <c r="C1348" s="384"/>
    </row>
    <row r="1349" spans="1:3" s="381" customFormat="1" ht="11.25">
      <c r="A1349" s="382"/>
      <c r="B1349" s="383"/>
      <c r="C1349" s="384"/>
    </row>
    <row r="1350" spans="1:3" s="381" customFormat="1" ht="11.25">
      <c r="A1350" s="382"/>
      <c r="B1350" s="383"/>
      <c r="C1350" s="384"/>
    </row>
    <row r="1351" spans="1:3" s="381" customFormat="1" ht="11.25">
      <c r="A1351" s="382"/>
      <c r="B1351" s="383"/>
      <c r="C1351" s="384"/>
    </row>
    <row r="1352" spans="1:3" s="381" customFormat="1" ht="11.25">
      <c r="A1352" s="382"/>
      <c r="B1352" s="383"/>
      <c r="C1352" s="384"/>
    </row>
    <row r="1353" spans="1:3" s="381" customFormat="1" ht="11.25">
      <c r="A1353" s="382"/>
      <c r="B1353" s="383"/>
      <c r="C1353" s="384"/>
    </row>
    <row r="1354" spans="1:3" s="381" customFormat="1" ht="11.25">
      <c r="A1354" s="382"/>
      <c r="B1354" s="383"/>
      <c r="C1354" s="384"/>
    </row>
    <row r="1355" spans="1:3" s="381" customFormat="1" ht="11.25">
      <c r="A1355" s="382"/>
      <c r="B1355" s="383"/>
      <c r="C1355" s="384"/>
    </row>
    <row r="1356" spans="1:3" s="381" customFormat="1" ht="11.25">
      <c r="A1356" s="382"/>
      <c r="B1356" s="383"/>
      <c r="C1356" s="384"/>
    </row>
    <row r="1357" spans="1:3" s="381" customFormat="1" ht="11.25">
      <c r="A1357" s="382"/>
      <c r="B1357" s="383"/>
      <c r="C1357" s="384"/>
    </row>
    <row r="1358" spans="1:3" s="381" customFormat="1" ht="11.25">
      <c r="A1358" s="382"/>
      <c r="B1358" s="383"/>
      <c r="C1358" s="384"/>
    </row>
    <row r="1359" spans="1:3" s="381" customFormat="1" ht="11.25">
      <c r="A1359" s="382"/>
      <c r="B1359" s="383"/>
      <c r="C1359" s="384"/>
    </row>
    <row r="1360" spans="1:3" s="381" customFormat="1" ht="11.25">
      <c r="A1360" s="382"/>
      <c r="B1360" s="383"/>
      <c r="C1360" s="384"/>
    </row>
    <row r="1361" spans="1:3" s="381" customFormat="1" ht="11.25">
      <c r="A1361" s="382"/>
      <c r="B1361" s="383"/>
      <c r="C1361" s="384"/>
    </row>
    <row r="1362" spans="1:3" s="381" customFormat="1" ht="11.25">
      <c r="A1362" s="382"/>
      <c r="B1362" s="383"/>
      <c r="C1362" s="384"/>
    </row>
    <row r="1363" spans="1:3" s="381" customFormat="1" ht="11.25">
      <c r="A1363" s="382"/>
      <c r="B1363" s="383"/>
      <c r="C1363" s="384"/>
    </row>
    <row r="1364" spans="1:3" s="381" customFormat="1" ht="11.25">
      <c r="A1364" s="382"/>
      <c r="B1364" s="383"/>
      <c r="C1364" s="384"/>
    </row>
    <row r="1365" spans="1:3" s="381" customFormat="1" ht="11.25">
      <c r="A1365" s="382"/>
      <c r="B1365" s="383"/>
      <c r="C1365" s="384"/>
    </row>
    <row r="1366" spans="1:3" s="381" customFormat="1" ht="11.25">
      <c r="A1366" s="382"/>
      <c r="B1366" s="383"/>
      <c r="C1366" s="384"/>
    </row>
    <row r="1367" spans="1:3" s="381" customFormat="1" ht="11.25">
      <c r="A1367" s="382"/>
      <c r="B1367" s="383"/>
      <c r="C1367" s="384"/>
    </row>
    <row r="1368" spans="1:3" s="381" customFormat="1" ht="11.25">
      <c r="A1368" s="382"/>
      <c r="B1368" s="383"/>
      <c r="C1368" s="384"/>
    </row>
    <row r="1369" spans="1:3" s="381" customFormat="1" ht="11.25">
      <c r="A1369" s="382"/>
      <c r="B1369" s="383"/>
      <c r="C1369" s="384"/>
    </row>
    <row r="1370" spans="1:3" s="381" customFormat="1" ht="11.25">
      <c r="A1370" s="382"/>
      <c r="B1370" s="383"/>
      <c r="C1370" s="384"/>
    </row>
    <row r="1371" spans="1:3" s="381" customFormat="1" ht="11.25">
      <c r="A1371" s="382"/>
      <c r="B1371" s="383"/>
      <c r="C1371" s="384"/>
    </row>
    <row r="1372" spans="1:3" s="381" customFormat="1" ht="11.25">
      <c r="A1372" s="382"/>
      <c r="B1372" s="383"/>
      <c r="C1372" s="384"/>
    </row>
    <row r="1373" spans="1:3" s="381" customFormat="1" ht="11.25">
      <c r="A1373" s="382"/>
      <c r="B1373" s="383"/>
      <c r="C1373" s="384"/>
    </row>
    <row r="1374" spans="1:3" s="381" customFormat="1" ht="11.25">
      <c r="A1374" s="382"/>
      <c r="B1374" s="383"/>
      <c r="C1374" s="384"/>
    </row>
    <row r="1375" spans="1:3" s="381" customFormat="1" ht="11.25">
      <c r="A1375" s="382"/>
      <c r="B1375" s="383"/>
      <c r="C1375" s="384"/>
    </row>
    <row r="1376" spans="1:3" s="381" customFormat="1" ht="11.25">
      <c r="A1376" s="382"/>
      <c r="B1376" s="383"/>
      <c r="C1376" s="384"/>
    </row>
    <row r="1377" spans="1:3" s="381" customFormat="1" ht="11.25">
      <c r="A1377" s="382"/>
      <c r="B1377" s="383"/>
      <c r="C1377" s="384"/>
    </row>
    <row r="1378" spans="1:3" s="381" customFormat="1" ht="11.25">
      <c r="A1378" s="382"/>
      <c r="B1378" s="383"/>
      <c r="C1378" s="384"/>
    </row>
    <row r="1379" spans="1:3" s="381" customFormat="1" ht="11.25">
      <c r="A1379" s="382"/>
      <c r="B1379" s="383"/>
      <c r="C1379" s="384"/>
    </row>
    <row r="1380" spans="1:3" s="381" customFormat="1" ht="11.25">
      <c r="A1380" s="382"/>
      <c r="B1380" s="383"/>
      <c r="C1380" s="384"/>
    </row>
    <row r="1381" spans="1:3" s="381" customFormat="1" ht="11.25">
      <c r="A1381" s="382"/>
      <c r="B1381" s="383"/>
      <c r="C1381" s="384"/>
    </row>
    <row r="1382" spans="1:3" s="381" customFormat="1" ht="11.25">
      <c r="A1382" s="382"/>
      <c r="B1382" s="383"/>
      <c r="C1382" s="384"/>
    </row>
    <row r="1383" spans="1:3" s="381" customFormat="1" ht="11.25">
      <c r="A1383" s="382"/>
      <c r="B1383" s="383"/>
      <c r="C1383" s="384"/>
    </row>
    <row r="1384" spans="1:3" s="381" customFormat="1" ht="11.25">
      <c r="A1384" s="382"/>
      <c r="B1384" s="383"/>
      <c r="C1384" s="384"/>
    </row>
    <row r="1385" spans="1:3" s="381" customFormat="1" ht="11.25">
      <c r="A1385" s="382"/>
      <c r="B1385" s="383"/>
      <c r="C1385" s="384"/>
    </row>
    <row r="1386" spans="1:3" s="381" customFormat="1" ht="11.25">
      <c r="A1386" s="382"/>
      <c r="B1386" s="383"/>
      <c r="C1386" s="384"/>
    </row>
    <row r="1387" spans="1:3" s="381" customFormat="1" ht="11.25">
      <c r="A1387" s="382"/>
      <c r="B1387" s="383"/>
      <c r="C1387" s="384"/>
    </row>
    <row r="1388" spans="1:3" s="381" customFormat="1" ht="11.25">
      <c r="A1388" s="382"/>
      <c r="B1388" s="383"/>
      <c r="C1388" s="384"/>
    </row>
    <row r="1389" spans="1:3" s="381" customFormat="1" ht="11.25">
      <c r="A1389" s="382"/>
      <c r="B1389" s="383"/>
      <c r="C1389" s="384"/>
    </row>
    <row r="1390" spans="1:3" s="381" customFormat="1" ht="11.25">
      <c r="A1390" s="382"/>
      <c r="B1390" s="383"/>
      <c r="C1390" s="384"/>
    </row>
    <row r="1391" spans="1:3" s="381" customFormat="1" ht="11.25">
      <c r="A1391" s="382"/>
      <c r="B1391" s="383"/>
      <c r="C1391" s="384"/>
    </row>
    <row r="1392" spans="1:3" s="381" customFormat="1" ht="11.25">
      <c r="A1392" s="382"/>
      <c r="B1392" s="383"/>
      <c r="C1392" s="384"/>
    </row>
    <row r="1393" spans="1:3" s="381" customFormat="1" ht="11.25">
      <c r="A1393" s="382"/>
      <c r="B1393" s="383"/>
      <c r="C1393" s="384"/>
    </row>
    <row r="1394" spans="1:3" s="381" customFormat="1" ht="11.25">
      <c r="A1394" s="382"/>
      <c r="B1394" s="383"/>
      <c r="C1394" s="384"/>
    </row>
    <row r="1395" spans="1:3" s="381" customFormat="1" ht="11.25">
      <c r="A1395" s="382"/>
      <c r="B1395" s="383"/>
      <c r="C1395" s="384"/>
    </row>
    <row r="1396" spans="1:3" s="381" customFormat="1" ht="11.25">
      <c r="A1396" s="382"/>
      <c r="B1396" s="383"/>
      <c r="C1396" s="384"/>
    </row>
    <row r="1397" spans="1:3" s="381" customFormat="1" ht="11.25">
      <c r="A1397" s="382"/>
      <c r="B1397" s="383"/>
      <c r="C1397" s="384"/>
    </row>
    <row r="1398" spans="1:3" s="381" customFormat="1" ht="11.25">
      <c r="A1398" s="382"/>
      <c r="B1398" s="383"/>
      <c r="C1398" s="384"/>
    </row>
    <row r="1399" spans="1:3" s="381" customFormat="1" ht="11.25">
      <c r="A1399" s="382"/>
      <c r="B1399" s="383"/>
      <c r="C1399" s="384"/>
    </row>
    <row r="1400" spans="1:3" s="381" customFormat="1" ht="11.25">
      <c r="A1400" s="382"/>
      <c r="B1400" s="383"/>
      <c r="C1400" s="384"/>
    </row>
    <row r="1401" spans="1:3" s="381" customFormat="1" ht="11.25">
      <c r="A1401" s="382"/>
      <c r="B1401" s="383"/>
      <c r="C1401" s="384"/>
    </row>
    <row r="1402" spans="1:3" s="381" customFormat="1" ht="11.25">
      <c r="A1402" s="382"/>
      <c r="B1402" s="383"/>
      <c r="C1402" s="384"/>
    </row>
    <row r="1403" spans="1:3" s="381" customFormat="1" ht="11.25">
      <c r="A1403" s="382"/>
      <c r="B1403" s="383"/>
      <c r="C1403" s="384"/>
    </row>
    <row r="1404" spans="1:3" s="381" customFormat="1" ht="11.25">
      <c r="A1404" s="382"/>
      <c r="B1404" s="383"/>
      <c r="C1404" s="384"/>
    </row>
    <row r="1405" spans="1:3" s="381" customFormat="1" ht="11.25">
      <c r="A1405" s="382"/>
      <c r="B1405" s="383"/>
      <c r="C1405" s="384"/>
    </row>
    <row r="1406" spans="1:3" s="381" customFormat="1" ht="11.25">
      <c r="A1406" s="382"/>
      <c r="B1406" s="383"/>
      <c r="C1406" s="384"/>
    </row>
    <row r="1407" spans="1:3" s="381" customFormat="1" ht="11.25">
      <c r="A1407" s="382"/>
      <c r="B1407" s="383"/>
      <c r="C1407" s="384"/>
    </row>
    <row r="1408" spans="1:3" s="381" customFormat="1" ht="11.25">
      <c r="A1408" s="382"/>
      <c r="B1408" s="383"/>
      <c r="C1408" s="384"/>
    </row>
    <row r="1409" spans="1:3" s="381" customFormat="1" ht="11.25">
      <c r="A1409" s="382"/>
      <c r="B1409" s="383"/>
      <c r="C1409" s="384"/>
    </row>
    <row r="1410" spans="1:3" s="381" customFormat="1" ht="11.25">
      <c r="A1410" s="382"/>
      <c r="B1410" s="383"/>
      <c r="C1410" s="384"/>
    </row>
    <row r="1411" spans="1:3" s="381" customFormat="1" ht="11.25">
      <c r="A1411" s="382"/>
      <c r="B1411" s="383"/>
      <c r="C1411" s="384"/>
    </row>
    <row r="1412" spans="1:3" s="381" customFormat="1" ht="11.25">
      <c r="A1412" s="382"/>
      <c r="B1412" s="383"/>
      <c r="C1412" s="384"/>
    </row>
    <row r="1413" spans="1:3" s="381" customFormat="1" ht="11.25">
      <c r="A1413" s="382"/>
      <c r="B1413" s="383"/>
      <c r="C1413" s="384"/>
    </row>
    <row r="1414" spans="1:3" s="381" customFormat="1" ht="11.25">
      <c r="A1414" s="382"/>
      <c r="B1414" s="383"/>
      <c r="C1414" s="384"/>
    </row>
    <row r="1415" spans="1:3" s="381" customFormat="1" ht="11.25">
      <c r="A1415" s="382"/>
      <c r="B1415" s="383"/>
      <c r="C1415" s="384"/>
    </row>
    <row r="1416" spans="1:3" s="381" customFormat="1" ht="11.25">
      <c r="A1416" s="382"/>
      <c r="B1416" s="383"/>
      <c r="C1416" s="384"/>
    </row>
    <row r="1417" spans="1:3" s="381" customFormat="1" ht="11.25">
      <c r="A1417" s="382"/>
      <c r="B1417" s="383"/>
      <c r="C1417" s="384"/>
    </row>
    <row r="1418" spans="1:3" s="381" customFormat="1" ht="11.25">
      <c r="A1418" s="382"/>
      <c r="B1418" s="383"/>
      <c r="C1418" s="384"/>
    </row>
    <row r="1419" spans="1:3" s="381" customFormat="1" ht="11.25">
      <c r="A1419" s="382"/>
      <c r="B1419" s="383"/>
      <c r="C1419" s="384"/>
    </row>
    <row r="1420" spans="1:3" s="381" customFormat="1" ht="11.25">
      <c r="A1420" s="382"/>
      <c r="B1420" s="383"/>
      <c r="C1420" s="384"/>
    </row>
    <row r="1421" spans="1:3" s="381" customFormat="1" ht="11.25">
      <c r="A1421" s="382"/>
      <c r="B1421" s="383"/>
      <c r="C1421" s="384"/>
    </row>
    <row r="1422" spans="1:3" s="381" customFormat="1" ht="11.25">
      <c r="A1422" s="382"/>
      <c r="B1422" s="383"/>
      <c r="C1422" s="384"/>
    </row>
    <row r="1423" spans="1:3" s="381" customFormat="1" ht="11.25">
      <c r="A1423" s="382"/>
      <c r="B1423" s="383"/>
      <c r="C1423" s="384"/>
    </row>
    <row r="1424" spans="1:3" s="381" customFormat="1" ht="11.25">
      <c r="A1424" s="382"/>
      <c r="B1424" s="383"/>
      <c r="C1424" s="384"/>
    </row>
    <row r="1425" spans="1:3" s="381" customFormat="1" ht="11.25">
      <c r="A1425" s="382"/>
      <c r="B1425" s="383"/>
      <c r="C1425" s="384"/>
    </row>
    <row r="1426" spans="1:3" s="381" customFormat="1" ht="11.25">
      <c r="A1426" s="382"/>
      <c r="B1426" s="383"/>
      <c r="C1426" s="384"/>
    </row>
    <row r="1427" spans="1:3" s="381" customFormat="1" ht="11.25">
      <c r="A1427" s="382"/>
      <c r="B1427" s="383"/>
      <c r="C1427" s="384"/>
    </row>
    <row r="1428" spans="1:3" s="381" customFormat="1" ht="11.25">
      <c r="A1428" s="382"/>
      <c r="B1428" s="383"/>
      <c r="C1428" s="384"/>
    </row>
    <row r="1429" spans="1:3" s="381" customFormat="1" ht="11.25">
      <c r="A1429" s="382"/>
      <c r="B1429" s="383"/>
      <c r="C1429" s="384"/>
    </row>
    <row r="1430" spans="1:3" s="381" customFormat="1" ht="11.25">
      <c r="A1430" s="382"/>
      <c r="B1430" s="383"/>
      <c r="C1430" s="384"/>
    </row>
    <row r="1431" spans="1:3" s="381" customFormat="1" ht="11.25">
      <c r="A1431" s="382"/>
      <c r="B1431" s="383"/>
      <c r="C1431" s="384"/>
    </row>
    <row r="1432" spans="1:3" s="381" customFormat="1" ht="11.25">
      <c r="A1432" s="382"/>
      <c r="B1432" s="383"/>
      <c r="C1432" s="384"/>
    </row>
    <row r="1433" spans="1:3" s="381" customFormat="1" ht="11.25">
      <c r="A1433" s="382"/>
      <c r="B1433" s="383"/>
      <c r="C1433" s="384"/>
    </row>
    <row r="1434" spans="1:3" s="381" customFormat="1" ht="11.25">
      <c r="A1434" s="382"/>
      <c r="B1434" s="383"/>
      <c r="C1434" s="384"/>
    </row>
    <row r="1435" spans="1:3" s="381" customFormat="1" ht="11.25">
      <c r="A1435" s="382"/>
      <c r="B1435" s="383"/>
      <c r="C1435" s="384"/>
    </row>
    <row r="1436" spans="1:3" s="381" customFormat="1" ht="11.25">
      <c r="A1436" s="382"/>
      <c r="B1436" s="383"/>
      <c r="C1436" s="384"/>
    </row>
    <row r="1437" spans="1:3" s="381" customFormat="1" ht="11.25">
      <c r="A1437" s="382"/>
      <c r="B1437" s="383"/>
      <c r="C1437" s="384"/>
    </row>
    <row r="1438" spans="1:3" s="381" customFormat="1" ht="11.25">
      <c r="A1438" s="382"/>
      <c r="B1438" s="383"/>
      <c r="C1438" s="384"/>
    </row>
    <row r="1439" spans="1:3" s="381" customFormat="1" ht="11.25">
      <c r="A1439" s="382"/>
      <c r="B1439" s="383"/>
      <c r="C1439" s="384"/>
    </row>
    <row r="1440" spans="1:3" s="381" customFormat="1" ht="11.25">
      <c r="A1440" s="382"/>
      <c r="B1440" s="383"/>
      <c r="C1440" s="384"/>
    </row>
    <row r="1441" spans="1:3" s="381" customFormat="1" ht="11.25">
      <c r="A1441" s="382"/>
      <c r="B1441" s="383"/>
      <c r="C1441" s="384"/>
    </row>
    <row r="1442" spans="1:3" s="381" customFormat="1" ht="11.25">
      <c r="A1442" s="382"/>
      <c r="B1442" s="383"/>
      <c r="C1442" s="384"/>
    </row>
    <row r="1443" spans="1:3" s="381" customFormat="1" ht="11.25">
      <c r="A1443" s="382"/>
      <c r="B1443" s="383"/>
      <c r="C1443" s="384"/>
    </row>
    <row r="1444" spans="1:3" s="381" customFormat="1" ht="11.25">
      <c r="A1444" s="382"/>
      <c r="B1444" s="383"/>
      <c r="C1444" s="384"/>
    </row>
    <row r="1445" spans="1:3" s="381" customFormat="1" ht="11.25">
      <c r="A1445" s="382"/>
      <c r="B1445" s="383"/>
      <c r="C1445" s="384"/>
    </row>
    <row r="1446" spans="1:3" s="381" customFormat="1" ht="11.25">
      <c r="A1446" s="382"/>
      <c r="B1446" s="383"/>
      <c r="C1446" s="384"/>
    </row>
    <row r="1447" spans="1:3" s="381" customFormat="1" ht="11.25">
      <c r="A1447" s="382"/>
      <c r="B1447" s="383"/>
      <c r="C1447" s="384"/>
    </row>
    <row r="1448" spans="1:3" s="381" customFormat="1" ht="11.25">
      <c r="A1448" s="382"/>
      <c r="B1448" s="383"/>
      <c r="C1448" s="384"/>
    </row>
    <row r="1449" spans="1:3" s="381" customFormat="1" ht="11.25">
      <c r="A1449" s="382"/>
      <c r="B1449" s="383"/>
      <c r="C1449" s="384"/>
    </row>
    <row r="1450" spans="1:3" s="381" customFormat="1" ht="11.25">
      <c r="A1450" s="382"/>
      <c r="B1450" s="383"/>
      <c r="C1450" s="384"/>
    </row>
    <row r="1451" spans="1:3" s="381" customFormat="1" ht="11.25">
      <c r="A1451" s="382"/>
      <c r="B1451" s="383"/>
      <c r="C1451" s="384"/>
    </row>
    <row r="1452" spans="1:3" s="381" customFormat="1" ht="11.25">
      <c r="A1452" s="382"/>
      <c r="B1452" s="383"/>
      <c r="C1452" s="384"/>
    </row>
    <row r="1453" spans="1:3" s="381" customFormat="1" ht="11.25">
      <c r="A1453" s="382"/>
      <c r="B1453" s="383"/>
      <c r="C1453" s="384"/>
    </row>
    <row r="1454" spans="1:3" s="381" customFormat="1" ht="11.25">
      <c r="A1454" s="382"/>
      <c r="B1454" s="383"/>
      <c r="C1454" s="384"/>
    </row>
    <row r="1455" spans="1:3" s="381" customFormat="1" ht="11.25">
      <c r="A1455" s="382"/>
      <c r="B1455" s="383"/>
      <c r="C1455" s="384"/>
    </row>
    <row r="1456" spans="1:3" s="381" customFormat="1" ht="11.25">
      <c r="A1456" s="382"/>
      <c r="B1456" s="383"/>
      <c r="C1456" s="384"/>
    </row>
    <row r="1457" spans="1:3" s="381" customFormat="1" ht="11.25">
      <c r="A1457" s="382"/>
      <c r="B1457" s="383"/>
      <c r="C1457" s="384"/>
    </row>
    <row r="1458" spans="1:3" s="381" customFormat="1" ht="11.25">
      <c r="A1458" s="382"/>
      <c r="B1458" s="383"/>
      <c r="C1458" s="384"/>
    </row>
    <row r="1459" spans="1:3" s="381" customFormat="1" ht="11.25">
      <c r="A1459" s="382"/>
      <c r="B1459" s="383"/>
      <c r="C1459" s="384"/>
    </row>
    <row r="1460" spans="1:3" s="381" customFormat="1" ht="11.25">
      <c r="A1460" s="382"/>
      <c r="B1460" s="383"/>
      <c r="C1460" s="384"/>
    </row>
    <row r="1461" spans="1:3" s="381" customFormat="1" ht="11.25">
      <c r="A1461" s="382"/>
      <c r="B1461" s="383"/>
      <c r="C1461" s="384"/>
    </row>
    <row r="1462" spans="1:3" s="381" customFormat="1" ht="11.25">
      <c r="A1462" s="382"/>
      <c r="B1462" s="383"/>
      <c r="C1462" s="384"/>
    </row>
    <row r="1463" spans="1:3" s="381" customFormat="1" ht="11.25">
      <c r="A1463" s="382"/>
      <c r="B1463" s="383"/>
      <c r="C1463" s="384"/>
    </row>
    <row r="1464" spans="1:3" s="381" customFormat="1" ht="11.25">
      <c r="A1464" s="382"/>
      <c r="B1464" s="383"/>
      <c r="C1464" s="384"/>
    </row>
    <row r="1465" spans="1:3" s="381" customFormat="1" ht="11.25">
      <c r="A1465" s="382"/>
      <c r="B1465" s="383"/>
      <c r="C1465" s="384"/>
    </row>
    <row r="1466" spans="1:3" s="381" customFormat="1" ht="11.25">
      <c r="A1466" s="382"/>
      <c r="B1466" s="383"/>
      <c r="C1466" s="384"/>
    </row>
    <row r="1467" spans="1:3" s="381" customFormat="1" ht="11.25">
      <c r="A1467" s="382"/>
      <c r="B1467" s="383"/>
      <c r="C1467" s="384"/>
    </row>
    <row r="1468" spans="1:3" s="381" customFormat="1" ht="11.25">
      <c r="A1468" s="382"/>
      <c r="B1468" s="383"/>
      <c r="C1468" s="384"/>
    </row>
    <row r="1469" spans="1:3" s="381" customFormat="1" ht="11.25">
      <c r="A1469" s="382"/>
      <c r="B1469" s="383"/>
      <c r="C1469" s="384"/>
    </row>
    <row r="1470" spans="1:3" s="381" customFormat="1" ht="11.25">
      <c r="A1470" s="382"/>
      <c r="B1470" s="383"/>
      <c r="C1470" s="384"/>
    </row>
    <row r="1471" spans="1:3" s="381" customFormat="1" ht="11.25">
      <c r="A1471" s="382"/>
      <c r="B1471" s="383"/>
      <c r="C1471" s="384"/>
    </row>
    <row r="1472" spans="1:3" s="381" customFormat="1" ht="11.25">
      <c r="A1472" s="382"/>
      <c r="B1472" s="383"/>
      <c r="C1472" s="384"/>
    </row>
    <row r="1473" spans="1:3" s="381" customFormat="1" ht="11.25">
      <c r="A1473" s="382"/>
      <c r="B1473" s="383"/>
      <c r="C1473" s="384"/>
    </row>
    <row r="1474" spans="1:3" s="381" customFormat="1" ht="11.25">
      <c r="A1474" s="382"/>
      <c r="B1474" s="383"/>
      <c r="C1474" s="384"/>
    </row>
    <row r="1475" spans="1:3" s="381" customFormat="1" ht="11.25">
      <c r="A1475" s="382"/>
      <c r="B1475" s="383"/>
      <c r="C1475" s="384"/>
    </row>
    <row r="1476" spans="1:3" s="381" customFormat="1" ht="11.25">
      <c r="A1476" s="382"/>
      <c r="B1476" s="383"/>
      <c r="C1476" s="384"/>
    </row>
    <row r="1477" spans="1:3" s="381" customFormat="1" ht="11.25">
      <c r="A1477" s="382"/>
      <c r="B1477" s="383"/>
      <c r="C1477" s="384"/>
    </row>
    <row r="1478" spans="1:3" s="381" customFormat="1" ht="11.25">
      <c r="A1478" s="382"/>
      <c r="B1478" s="383"/>
      <c r="C1478" s="384"/>
    </row>
    <row r="1479" spans="1:3" s="381" customFormat="1" ht="11.25">
      <c r="A1479" s="382"/>
      <c r="B1479" s="383"/>
      <c r="C1479" s="384"/>
    </row>
    <row r="1480" spans="1:3" s="381" customFormat="1" ht="11.25">
      <c r="A1480" s="382"/>
      <c r="B1480" s="383"/>
      <c r="C1480" s="384"/>
    </row>
    <row r="1481" spans="1:3" s="381" customFormat="1" ht="11.25">
      <c r="A1481" s="382"/>
      <c r="B1481" s="383"/>
      <c r="C1481" s="384"/>
    </row>
    <row r="1482" spans="1:3" s="381" customFormat="1" ht="11.25">
      <c r="A1482" s="382"/>
      <c r="B1482" s="383"/>
      <c r="C1482" s="384"/>
    </row>
    <row r="1483" spans="1:3" s="381" customFormat="1" ht="11.25">
      <c r="A1483" s="382"/>
      <c r="B1483" s="383"/>
      <c r="C1483" s="384"/>
    </row>
    <row r="1484" spans="1:3" s="381" customFormat="1" ht="11.25">
      <c r="A1484" s="382"/>
      <c r="B1484" s="383"/>
      <c r="C1484" s="384"/>
    </row>
    <row r="1485" spans="1:3" s="381" customFormat="1" ht="11.25">
      <c r="A1485" s="382"/>
      <c r="B1485" s="383"/>
      <c r="C1485" s="384"/>
    </row>
    <row r="1486" spans="1:3" s="381" customFormat="1" ht="11.25">
      <c r="A1486" s="382"/>
      <c r="B1486" s="383"/>
      <c r="C1486" s="384"/>
    </row>
    <row r="1487" spans="1:3" s="381" customFormat="1" ht="11.25">
      <c r="A1487" s="382"/>
      <c r="B1487" s="383"/>
      <c r="C1487" s="384"/>
    </row>
    <row r="1488" spans="1:3" s="381" customFormat="1" ht="11.25">
      <c r="A1488" s="382"/>
      <c r="B1488" s="383"/>
      <c r="C1488" s="384"/>
    </row>
    <row r="1489" spans="1:3" s="381" customFormat="1" ht="11.25">
      <c r="A1489" s="382"/>
      <c r="B1489" s="383"/>
      <c r="C1489" s="384"/>
    </row>
    <row r="1490" spans="1:3" s="381" customFormat="1" ht="11.25">
      <c r="A1490" s="382"/>
      <c r="B1490" s="383"/>
      <c r="C1490" s="384"/>
    </row>
    <row r="1491" spans="1:3" s="381" customFormat="1" ht="11.25">
      <c r="A1491" s="382"/>
      <c r="B1491" s="383"/>
      <c r="C1491" s="384"/>
    </row>
    <row r="1492" spans="1:3" s="381" customFormat="1" ht="11.25">
      <c r="A1492" s="382"/>
      <c r="B1492" s="383"/>
      <c r="C1492" s="384"/>
    </row>
    <row r="1493" spans="1:3" s="381" customFormat="1" ht="11.25">
      <c r="A1493" s="382"/>
      <c r="B1493" s="383"/>
      <c r="C1493" s="384"/>
    </row>
    <row r="1494" spans="1:3" s="381" customFormat="1" ht="11.25">
      <c r="A1494" s="382"/>
      <c r="B1494" s="383"/>
      <c r="C1494" s="384"/>
    </row>
    <row r="1495" spans="1:3" s="381" customFormat="1" ht="11.25">
      <c r="A1495" s="382"/>
      <c r="B1495" s="383"/>
      <c r="C1495" s="384"/>
    </row>
    <row r="1496" spans="1:3" s="381" customFormat="1" ht="11.25">
      <c r="A1496" s="382"/>
      <c r="B1496" s="383"/>
      <c r="C1496" s="384"/>
    </row>
    <row r="1497" spans="1:3" s="381" customFormat="1" ht="11.25">
      <c r="A1497" s="382"/>
      <c r="B1497" s="383"/>
      <c r="C1497" s="384"/>
    </row>
    <row r="1498" spans="1:3" s="381" customFormat="1" ht="11.25">
      <c r="A1498" s="382"/>
      <c r="B1498" s="383"/>
      <c r="C1498" s="384"/>
    </row>
    <row r="1499" spans="1:3" s="381" customFormat="1" ht="11.25">
      <c r="A1499" s="382"/>
      <c r="B1499" s="383"/>
      <c r="C1499" s="384"/>
    </row>
    <row r="1500" spans="1:3" s="381" customFormat="1" ht="11.25">
      <c r="A1500" s="382"/>
      <c r="B1500" s="383"/>
      <c r="C1500" s="384"/>
    </row>
    <row r="1501" spans="1:3" s="381" customFormat="1" ht="11.25">
      <c r="A1501" s="382"/>
      <c r="B1501" s="383"/>
      <c r="C1501" s="384"/>
    </row>
    <row r="1502" spans="1:3" s="381" customFormat="1" ht="11.25">
      <c r="A1502" s="382"/>
      <c r="B1502" s="383"/>
      <c r="C1502" s="384"/>
    </row>
    <row r="1503" spans="1:3" s="381" customFormat="1" ht="11.25">
      <c r="A1503" s="382"/>
      <c r="B1503" s="383"/>
      <c r="C1503" s="384"/>
    </row>
    <row r="1504" spans="1:3" s="381" customFormat="1" ht="11.25">
      <c r="A1504" s="382"/>
      <c r="B1504" s="383"/>
      <c r="C1504" s="384"/>
    </row>
    <row r="1505" spans="1:3" s="381" customFormat="1" ht="11.25">
      <c r="A1505" s="382"/>
      <c r="B1505" s="383"/>
      <c r="C1505" s="384"/>
    </row>
    <row r="1506" spans="1:3" s="381" customFormat="1" ht="11.25">
      <c r="A1506" s="382"/>
      <c r="B1506" s="383"/>
      <c r="C1506" s="384"/>
    </row>
    <row r="1507" spans="1:3" s="381" customFormat="1" ht="11.25">
      <c r="A1507" s="382"/>
      <c r="B1507" s="383"/>
      <c r="C1507" s="384"/>
    </row>
    <row r="1508" spans="1:3" s="381" customFormat="1" ht="11.25">
      <c r="A1508" s="382"/>
      <c r="B1508" s="383"/>
      <c r="C1508" s="384"/>
    </row>
    <row r="1509" spans="1:3" s="381" customFormat="1" ht="11.25">
      <c r="A1509" s="382"/>
      <c r="B1509" s="383"/>
      <c r="C1509" s="384"/>
    </row>
    <row r="1510" spans="1:3" s="381" customFormat="1" ht="11.25">
      <c r="A1510" s="382"/>
      <c r="B1510" s="383"/>
      <c r="C1510" s="384"/>
    </row>
    <row r="1511" spans="1:3" s="381" customFormat="1" ht="11.25">
      <c r="A1511" s="382"/>
      <c r="B1511" s="383"/>
      <c r="C1511" s="384"/>
    </row>
    <row r="1512" spans="1:3" s="381" customFormat="1" ht="11.25">
      <c r="A1512" s="382"/>
      <c r="B1512" s="383"/>
      <c r="C1512" s="384"/>
    </row>
    <row r="1513" spans="1:3" s="381" customFormat="1" ht="11.25">
      <c r="A1513" s="382"/>
      <c r="B1513" s="383"/>
      <c r="C1513" s="384"/>
    </row>
    <row r="1514" spans="1:3" s="381" customFormat="1" ht="11.25">
      <c r="A1514" s="382"/>
      <c r="B1514" s="383"/>
      <c r="C1514" s="384"/>
    </row>
    <row r="1515" spans="1:3" s="381" customFormat="1" ht="11.25">
      <c r="A1515" s="382"/>
      <c r="B1515" s="383"/>
      <c r="C1515" s="384"/>
    </row>
    <row r="1516" spans="1:3" s="381" customFormat="1" ht="11.25">
      <c r="A1516" s="382"/>
      <c r="B1516" s="383"/>
      <c r="C1516" s="384"/>
    </row>
    <row r="1517" spans="1:3" s="381" customFormat="1" ht="11.25">
      <c r="A1517" s="382"/>
      <c r="B1517" s="383"/>
      <c r="C1517" s="384"/>
    </row>
    <row r="1518" spans="1:3" s="381" customFormat="1" ht="11.25">
      <c r="A1518" s="382"/>
      <c r="B1518" s="383"/>
      <c r="C1518" s="384"/>
    </row>
    <row r="1519" spans="1:3" s="381" customFormat="1" ht="11.25">
      <c r="A1519" s="382"/>
      <c r="B1519" s="383"/>
      <c r="C1519" s="384"/>
    </row>
    <row r="1520" spans="1:3" s="381" customFormat="1" ht="11.25">
      <c r="A1520" s="382"/>
      <c r="B1520" s="383"/>
      <c r="C1520" s="384"/>
    </row>
    <row r="1521" spans="1:3" s="381" customFormat="1" ht="11.25">
      <c r="A1521" s="382"/>
      <c r="B1521" s="383"/>
      <c r="C1521" s="384"/>
    </row>
    <row r="1522" spans="1:3" s="381" customFormat="1" ht="11.25">
      <c r="A1522" s="382"/>
      <c r="B1522" s="383"/>
      <c r="C1522" s="384"/>
    </row>
    <row r="1523" spans="1:3" s="381" customFormat="1" ht="11.25">
      <c r="A1523" s="382"/>
      <c r="B1523" s="383"/>
      <c r="C1523" s="384"/>
    </row>
    <row r="1524" spans="1:3" s="381" customFormat="1" ht="11.25">
      <c r="A1524" s="382"/>
      <c r="B1524" s="383"/>
      <c r="C1524" s="384"/>
    </row>
    <row r="1525" spans="1:3" s="381" customFormat="1" ht="11.25">
      <c r="A1525" s="382"/>
      <c r="B1525" s="383"/>
      <c r="C1525" s="384"/>
    </row>
    <row r="1526" spans="1:3" s="381" customFormat="1" ht="11.25">
      <c r="A1526" s="382"/>
      <c r="B1526" s="383"/>
      <c r="C1526" s="384"/>
    </row>
    <row r="1527" spans="1:3" s="381" customFormat="1" ht="11.25">
      <c r="A1527" s="382"/>
      <c r="B1527" s="383"/>
      <c r="C1527" s="384"/>
    </row>
    <row r="1528" spans="1:3" s="381" customFormat="1" ht="11.25">
      <c r="A1528" s="382"/>
      <c r="B1528" s="383"/>
      <c r="C1528" s="384"/>
    </row>
    <row r="1529" spans="1:3" s="381" customFormat="1" ht="11.25">
      <c r="A1529" s="382"/>
      <c r="B1529" s="383"/>
      <c r="C1529" s="384"/>
    </row>
    <row r="1530" spans="1:3" s="381" customFormat="1" ht="11.25">
      <c r="A1530" s="382"/>
      <c r="B1530" s="383"/>
      <c r="C1530" s="384"/>
    </row>
    <row r="1531" spans="1:3" s="381" customFormat="1" ht="11.25">
      <c r="A1531" s="382"/>
      <c r="B1531" s="383"/>
      <c r="C1531" s="384"/>
    </row>
    <row r="1532" spans="1:3" s="381" customFormat="1" ht="11.25">
      <c r="A1532" s="382"/>
      <c r="B1532" s="383"/>
      <c r="C1532" s="384"/>
    </row>
    <row r="1533" spans="1:3" s="381" customFormat="1" ht="11.25">
      <c r="A1533" s="382"/>
      <c r="B1533" s="383"/>
      <c r="C1533" s="384"/>
    </row>
    <row r="1534" spans="1:3" s="381" customFormat="1" ht="11.25">
      <c r="A1534" s="382"/>
      <c r="B1534" s="383"/>
      <c r="C1534" s="384"/>
    </row>
    <row r="1535" spans="1:3" s="381" customFormat="1" ht="11.25">
      <c r="A1535" s="382"/>
      <c r="B1535" s="383"/>
      <c r="C1535" s="384"/>
    </row>
    <row r="1536" spans="1:3" s="381" customFormat="1" ht="11.25">
      <c r="A1536" s="382"/>
      <c r="B1536" s="383"/>
      <c r="C1536" s="384"/>
    </row>
    <row r="1537" spans="1:3" s="381" customFormat="1" ht="11.25">
      <c r="A1537" s="382"/>
      <c r="B1537" s="383"/>
      <c r="C1537" s="384"/>
    </row>
    <row r="1538" spans="1:3" s="381" customFormat="1" ht="11.25">
      <c r="A1538" s="382"/>
      <c r="B1538" s="383"/>
      <c r="C1538" s="384"/>
    </row>
    <row r="1539" spans="1:3" s="381" customFormat="1" ht="11.25">
      <c r="A1539" s="382"/>
      <c r="B1539" s="383"/>
      <c r="C1539" s="384"/>
    </row>
    <row r="1540" spans="1:3" s="381" customFormat="1" ht="11.25">
      <c r="A1540" s="382"/>
      <c r="B1540" s="383"/>
      <c r="C1540" s="384"/>
    </row>
    <row r="1541" spans="1:3" s="381" customFormat="1" ht="11.25">
      <c r="A1541" s="382"/>
      <c r="B1541" s="383"/>
      <c r="C1541" s="384"/>
    </row>
    <row r="1542" spans="1:3" s="381" customFormat="1" ht="11.25">
      <c r="A1542" s="382"/>
      <c r="B1542" s="383"/>
      <c r="C1542" s="384"/>
    </row>
    <row r="1543" spans="1:3" s="381" customFormat="1" ht="11.25">
      <c r="A1543" s="382"/>
      <c r="B1543" s="383"/>
      <c r="C1543" s="384"/>
    </row>
    <row r="1544" spans="1:3" s="381" customFormat="1" ht="11.25">
      <c r="A1544" s="382"/>
      <c r="B1544" s="383"/>
      <c r="C1544" s="384"/>
    </row>
    <row r="1545" spans="1:3" s="381" customFormat="1" ht="11.25">
      <c r="A1545" s="382"/>
      <c r="B1545" s="383"/>
      <c r="C1545" s="384"/>
    </row>
    <row r="1546" spans="1:3" s="381" customFormat="1" ht="11.25">
      <c r="A1546" s="382"/>
      <c r="B1546" s="383"/>
      <c r="C1546" s="384"/>
    </row>
    <row r="1547" spans="1:3" s="381" customFormat="1" ht="11.25">
      <c r="A1547" s="382"/>
      <c r="B1547" s="383"/>
      <c r="C1547" s="384"/>
    </row>
    <row r="1548" spans="1:3" s="381" customFormat="1" ht="11.25">
      <c r="A1548" s="382"/>
      <c r="B1548" s="383"/>
      <c r="C1548" s="384"/>
    </row>
    <row r="1549" spans="1:3" s="381" customFormat="1" ht="11.25">
      <c r="A1549" s="382"/>
      <c r="B1549" s="383"/>
      <c r="C1549" s="384"/>
    </row>
    <row r="1550" spans="1:3" s="381" customFormat="1" ht="11.25">
      <c r="A1550" s="382"/>
      <c r="B1550" s="383"/>
      <c r="C1550" s="384"/>
    </row>
    <row r="1551" spans="1:3" s="381" customFormat="1" ht="11.25">
      <c r="A1551" s="382"/>
      <c r="B1551" s="383"/>
      <c r="C1551" s="384"/>
    </row>
    <row r="1552" spans="1:3" s="381" customFormat="1" ht="11.25">
      <c r="A1552" s="382"/>
      <c r="B1552" s="383"/>
      <c r="C1552" s="384"/>
    </row>
    <row r="1553" spans="1:3" s="381" customFormat="1" ht="11.25">
      <c r="A1553" s="382"/>
      <c r="B1553" s="383"/>
      <c r="C1553" s="384"/>
    </row>
    <row r="1554" spans="1:3" s="381" customFormat="1" ht="11.25">
      <c r="A1554" s="382"/>
      <c r="B1554" s="383"/>
      <c r="C1554" s="384"/>
    </row>
    <row r="1555" spans="1:3" s="381" customFormat="1" ht="11.25">
      <c r="A1555" s="382"/>
      <c r="B1555" s="383"/>
      <c r="C1555" s="384"/>
    </row>
    <row r="1556" spans="1:3" s="381" customFormat="1" ht="11.25">
      <c r="A1556" s="382"/>
      <c r="B1556" s="383"/>
      <c r="C1556" s="384"/>
    </row>
    <row r="1557" spans="1:3" s="381" customFormat="1" ht="11.25">
      <c r="A1557" s="382"/>
      <c r="B1557" s="383"/>
      <c r="C1557" s="384"/>
    </row>
    <row r="1558" spans="1:3" s="381" customFormat="1" ht="11.25">
      <c r="A1558" s="382"/>
      <c r="B1558" s="383"/>
      <c r="C1558" s="384"/>
    </row>
    <row r="1559" spans="1:3" s="381" customFormat="1" ht="11.25">
      <c r="A1559" s="382"/>
      <c r="B1559" s="383"/>
      <c r="C1559" s="384"/>
    </row>
    <row r="1560" spans="1:3" s="381" customFormat="1" ht="11.25">
      <c r="A1560" s="382"/>
      <c r="B1560" s="383"/>
      <c r="C1560" s="384"/>
    </row>
    <row r="1561" spans="1:3" s="381" customFormat="1" ht="11.25">
      <c r="A1561" s="382"/>
      <c r="B1561" s="383"/>
      <c r="C1561" s="384"/>
    </row>
    <row r="1562" spans="1:3" s="381" customFormat="1" ht="11.25">
      <c r="A1562" s="382"/>
      <c r="B1562" s="383"/>
      <c r="C1562" s="384"/>
    </row>
    <row r="1563" spans="1:3" s="381" customFormat="1" ht="11.25">
      <c r="A1563" s="382"/>
      <c r="B1563" s="383"/>
      <c r="C1563" s="384"/>
    </row>
    <row r="1564" spans="1:3" s="381" customFormat="1" ht="11.25">
      <c r="A1564" s="382"/>
      <c r="B1564" s="383"/>
      <c r="C1564" s="384"/>
    </row>
    <row r="1565" spans="1:3" s="381" customFormat="1" ht="11.25">
      <c r="A1565" s="382"/>
      <c r="B1565" s="383"/>
      <c r="C1565" s="384"/>
    </row>
    <row r="1566" spans="1:3" s="381" customFormat="1" ht="11.25">
      <c r="A1566" s="382"/>
      <c r="B1566" s="383"/>
      <c r="C1566" s="384"/>
    </row>
    <row r="1567" spans="1:3" s="381" customFormat="1" ht="11.25">
      <c r="A1567" s="382"/>
      <c r="B1567" s="383"/>
      <c r="C1567" s="384"/>
    </row>
    <row r="1568" spans="1:3" s="381" customFormat="1" ht="11.25">
      <c r="A1568" s="382"/>
      <c r="B1568" s="383"/>
      <c r="C1568" s="384"/>
    </row>
    <row r="1569" spans="1:3" s="381" customFormat="1" ht="11.25">
      <c r="A1569" s="382"/>
      <c r="B1569" s="383"/>
      <c r="C1569" s="384"/>
    </row>
    <row r="1570" spans="1:3" s="381" customFormat="1" ht="11.25">
      <c r="A1570" s="382"/>
      <c r="B1570" s="383"/>
      <c r="C1570" s="384"/>
    </row>
    <row r="1571" spans="1:3" s="381" customFormat="1" ht="11.25">
      <c r="A1571" s="382"/>
      <c r="B1571" s="383"/>
      <c r="C1571" s="384"/>
    </row>
    <row r="1572" spans="1:3" s="381" customFormat="1" ht="11.25">
      <c r="A1572" s="382"/>
      <c r="B1572" s="383"/>
      <c r="C1572" s="384"/>
    </row>
    <row r="1573" spans="1:3" s="381" customFormat="1" ht="11.25">
      <c r="A1573" s="382"/>
      <c r="B1573" s="383"/>
      <c r="C1573" s="384"/>
    </row>
    <row r="1574" spans="1:3" s="381" customFormat="1" ht="11.25">
      <c r="A1574" s="382"/>
      <c r="B1574" s="383"/>
      <c r="C1574" s="384"/>
    </row>
    <row r="1575" spans="1:3" s="381" customFormat="1" ht="11.25">
      <c r="A1575" s="382"/>
      <c r="B1575" s="383"/>
      <c r="C1575" s="384"/>
    </row>
    <row r="1576" spans="1:3" s="381" customFormat="1" ht="11.25">
      <c r="A1576" s="382"/>
      <c r="B1576" s="383"/>
      <c r="C1576" s="384"/>
    </row>
    <row r="1577" spans="1:3" s="381" customFormat="1" ht="11.25">
      <c r="A1577" s="382"/>
      <c r="B1577" s="383"/>
      <c r="C1577" s="384"/>
    </row>
    <row r="1578" spans="1:3" s="381" customFormat="1" ht="11.25">
      <c r="A1578" s="382"/>
      <c r="B1578" s="383"/>
      <c r="C1578" s="384"/>
    </row>
    <row r="1579" spans="1:3" s="381" customFormat="1" ht="11.25">
      <c r="A1579" s="382"/>
      <c r="B1579" s="383"/>
      <c r="C1579" s="384"/>
    </row>
    <row r="1580" spans="1:3" s="381" customFormat="1" ht="11.25">
      <c r="A1580" s="382"/>
      <c r="B1580" s="383"/>
      <c r="C1580" s="384"/>
    </row>
    <row r="1581" spans="1:3" s="381" customFormat="1" ht="11.25">
      <c r="A1581" s="382"/>
      <c r="B1581" s="383"/>
      <c r="C1581" s="384"/>
    </row>
    <row r="1582" spans="1:3" s="381" customFormat="1" ht="11.25">
      <c r="A1582" s="382"/>
      <c r="B1582" s="383"/>
      <c r="C1582" s="384"/>
    </row>
    <row r="1583" spans="1:3" s="381" customFormat="1" ht="11.25">
      <c r="A1583" s="382"/>
      <c r="B1583" s="383"/>
      <c r="C1583" s="384"/>
    </row>
    <row r="1584" spans="1:3" s="381" customFormat="1" ht="11.25">
      <c r="A1584" s="382"/>
      <c r="B1584" s="383"/>
      <c r="C1584" s="384"/>
    </row>
    <row r="1585" spans="1:3" s="381" customFormat="1" ht="11.25">
      <c r="A1585" s="382"/>
      <c r="B1585" s="383"/>
      <c r="C1585" s="384"/>
    </row>
    <row r="1586" spans="1:3" s="381" customFormat="1" ht="11.25">
      <c r="A1586" s="382"/>
      <c r="B1586" s="383"/>
      <c r="C1586" s="384"/>
    </row>
    <row r="1587" spans="1:3" s="381" customFormat="1" ht="11.25">
      <c r="A1587" s="382"/>
      <c r="B1587" s="383"/>
      <c r="C1587" s="384"/>
    </row>
    <row r="1588" spans="1:3" s="381" customFormat="1" ht="11.25">
      <c r="A1588" s="382"/>
      <c r="B1588" s="383"/>
      <c r="C1588" s="384"/>
    </row>
    <row r="1589" spans="1:3" s="381" customFormat="1" ht="11.25">
      <c r="A1589" s="382"/>
      <c r="B1589" s="383"/>
      <c r="C1589" s="384"/>
    </row>
    <row r="1590" spans="1:3" s="381" customFormat="1" ht="11.25">
      <c r="A1590" s="382"/>
      <c r="B1590" s="383"/>
      <c r="C1590" s="384"/>
    </row>
    <row r="1591" spans="1:3" s="381" customFormat="1" ht="11.25">
      <c r="A1591" s="382"/>
      <c r="B1591" s="383"/>
      <c r="C1591" s="384"/>
    </row>
    <row r="1592" spans="1:3" s="381" customFormat="1" ht="11.25">
      <c r="A1592" s="382"/>
      <c r="B1592" s="383"/>
      <c r="C1592" s="384"/>
    </row>
    <row r="1593" spans="1:3" s="381" customFormat="1" ht="11.25">
      <c r="A1593" s="382"/>
      <c r="B1593" s="383"/>
      <c r="C1593" s="384"/>
    </row>
    <row r="1594" spans="1:3" s="381" customFormat="1" ht="11.25">
      <c r="A1594" s="382"/>
      <c r="B1594" s="383"/>
      <c r="C1594" s="384"/>
    </row>
    <row r="1595" spans="1:3" s="381" customFormat="1" ht="11.25">
      <c r="A1595" s="382"/>
      <c r="B1595" s="383"/>
      <c r="C1595" s="384"/>
    </row>
    <row r="1596" spans="1:3" s="381" customFormat="1" ht="11.25">
      <c r="A1596" s="382"/>
      <c r="B1596" s="383"/>
      <c r="C1596" s="384"/>
    </row>
    <row r="1597" spans="1:3" s="381" customFormat="1" ht="11.25">
      <c r="A1597" s="382"/>
      <c r="B1597" s="383"/>
      <c r="C1597" s="384"/>
    </row>
    <row r="1598" spans="1:3" s="381" customFormat="1" ht="11.25">
      <c r="A1598" s="382"/>
      <c r="B1598" s="383"/>
      <c r="C1598" s="384"/>
    </row>
    <row r="1599" spans="1:3" s="381" customFormat="1" ht="11.25">
      <c r="A1599" s="382"/>
      <c r="B1599" s="383"/>
      <c r="C1599" s="384"/>
    </row>
    <row r="1600" spans="1:3" s="381" customFormat="1" ht="11.25">
      <c r="A1600" s="382"/>
      <c r="B1600" s="383"/>
      <c r="C1600" s="384"/>
    </row>
    <row r="1601" spans="1:3" s="381" customFormat="1" ht="11.25">
      <c r="A1601" s="382"/>
      <c r="B1601" s="383"/>
      <c r="C1601" s="384"/>
    </row>
    <row r="1602" spans="1:3" s="381" customFormat="1" ht="11.25">
      <c r="A1602" s="382"/>
      <c r="B1602" s="383"/>
      <c r="C1602" s="384"/>
    </row>
    <row r="1603" spans="1:3" s="381" customFormat="1" ht="11.25">
      <c r="A1603" s="382"/>
      <c r="B1603" s="383"/>
      <c r="C1603" s="384"/>
    </row>
    <row r="1604" spans="1:3" s="381" customFormat="1" ht="11.25">
      <c r="A1604" s="382"/>
      <c r="B1604" s="383"/>
      <c r="C1604" s="384"/>
    </row>
    <row r="1605" spans="1:3" s="381" customFormat="1" ht="11.25">
      <c r="A1605" s="382"/>
      <c r="B1605" s="383"/>
      <c r="C1605" s="384"/>
    </row>
    <row r="1606" spans="1:3" s="381" customFormat="1" ht="11.25">
      <c r="A1606" s="382"/>
      <c r="B1606" s="383"/>
      <c r="C1606" s="384"/>
    </row>
    <row r="1607" spans="1:3" s="381" customFormat="1" ht="11.25">
      <c r="A1607" s="382"/>
      <c r="B1607" s="383"/>
      <c r="C1607" s="384"/>
    </row>
    <row r="1608" spans="1:3" s="381" customFormat="1" ht="11.25">
      <c r="A1608" s="382"/>
      <c r="B1608" s="383"/>
      <c r="C1608" s="384"/>
    </row>
    <row r="1609" spans="1:3" s="381" customFormat="1" ht="11.25">
      <c r="A1609" s="382"/>
      <c r="B1609" s="383"/>
      <c r="C1609" s="384"/>
    </row>
    <row r="1610" spans="1:3" s="381" customFormat="1" ht="11.25">
      <c r="A1610" s="382"/>
      <c r="B1610" s="383"/>
      <c r="C1610" s="384"/>
    </row>
    <row r="1611" spans="1:3" s="381" customFormat="1" ht="11.25">
      <c r="A1611" s="382"/>
      <c r="B1611" s="383"/>
      <c r="C1611" s="384"/>
    </row>
    <row r="1612" spans="1:3" s="381" customFormat="1" ht="11.25">
      <c r="A1612" s="382"/>
      <c r="B1612" s="383"/>
      <c r="C1612" s="384"/>
    </row>
    <row r="1613" spans="1:3" s="381" customFormat="1" ht="11.25">
      <c r="A1613" s="382"/>
      <c r="B1613" s="383"/>
      <c r="C1613" s="384"/>
    </row>
    <row r="1614" spans="1:3" s="381" customFormat="1" ht="11.25">
      <c r="A1614" s="382"/>
      <c r="B1614" s="383"/>
      <c r="C1614" s="384"/>
    </row>
    <row r="1615" spans="1:3" s="381" customFormat="1" ht="11.25">
      <c r="A1615" s="382"/>
      <c r="B1615" s="383"/>
      <c r="C1615" s="384"/>
    </row>
    <row r="1616" spans="1:3" s="381" customFormat="1" ht="11.25">
      <c r="A1616" s="382"/>
      <c r="B1616" s="383"/>
      <c r="C1616" s="384"/>
    </row>
    <row r="1617" spans="1:3" s="381" customFormat="1" ht="11.25">
      <c r="A1617" s="382"/>
      <c r="B1617" s="383"/>
      <c r="C1617" s="384"/>
    </row>
    <row r="1618" spans="1:3" s="381" customFormat="1" ht="11.25">
      <c r="A1618" s="382"/>
      <c r="B1618" s="383"/>
      <c r="C1618" s="384"/>
    </row>
    <row r="1619" spans="1:3" s="381" customFormat="1" ht="11.25">
      <c r="A1619" s="382"/>
      <c r="B1619" s="383"/>
      <c r="C1619" s="384"/>
    </row>
    <row r="1620" spans="1:3" s="381" customFormat="1" ht="11.25">
      <c r="A1620" s="382"/>
      <c r="B1620" s="383"/>
      <c r="C1620" s="384"/>
    </row>
    <row r="1621" spans="1:3" s="381" customFormat="1" ht="11.25">
      <c r="A1621" s="382"/>
      <c r="B1621" s="383"/>
      <c r="C1621" s="384"/>
    </row>
    <row r="1622" spans="1:3" s="381" customFormat="1" ht="11.25">
      <c r="A1622" s="382"/>
      <c r="B1622" s="383"/>
      <c r="C1622" s="384"/>
    </row>
    <row r="1623" spans="1:3" s="381" customFormat="1" ht="11.25">
      <c r="A1623" s="382"/>
      <c r="B1623" s="383"/>
      <c r="C1623" s="384"/>
    </row>
    <row r="1624" spans="1:3" s="381" customFormat="1" ht="11.25">
      <c r="A1624" s="382"/>
      <c r="B1624" s="383"/>
      <c r="C1624" s="384"/>
    </row>
    <row r="1625" spans="1:3" s="381" customFormat="1" ht="11.25">
      <c r="A1625" s="382"/>
      <c r="B1625" s="383"/>
      <c r="C1625" s="384"/>
    </row>
    <row r="1626" spans="1:3" s="381" customFormat="1" ht="11.25">
      <c r="A1626" s="382"/>
      <c r="B1626" s="383"/>
      <c r="C1626" s="384"/>
    </row>
    <row r="1627" spans="1:3" s="381" customFormat="1" ht="11.25">
      <c r="A1627" s="382"/>
      <c r="B1627" s="383"/>
      <c r="C1627" s="384"/>
    </row>
    <row r="1628" spans="1:3" s="381" customFormat="1" ht="11.25">
      <c r="A1628" s="382"/>
      <c r="B1628" s="383"/>
      <c r="C1628" s="384"/>
    </row>
    <row r="1629" spans="1:3" s="381" customFormat="1" ht="11.25">
      <c r="A1629" s="382"/>
      <c r="B1629" s="383"/>
      <c r="C1629" s="384"/>
    </row>
    <row r="1630" spans="1:3" s="381" customFormat="1" ht="11.25">
      <c r="A1630" s="382"/>
      <c r="B1630" s="383"/>
      <c r="C1630" s="384"/>
    </row>
    <row r="1631" spans="1:3" s="381" customFormat="1" ht="11.25">
      <c r="A1631" s="382"/>
      <c r="B1631" s="383"/>
      <c r="C1631" s="384"/>
    </row>
    <row r="1632" spans="1:3" s="381" customFormat="1" ht="11.25">
      <c r="A1632" s="382"/>
      <c r="B1632" s="383"/>
      <c r="C1632" s="384"/>
    </row>
    <row r="1633" spans="1:3" s="381" customFormat="1" ht="11.25">
      <c r="A1633" s="382"/>
      <c r="B1633" s="383"/>
      <c r="C1633" s="384"/>
    </row>
    <row r="1634" spans="1:3" s="381" customFormat="1" ht="11.25">
      <c r="A1634" s="382"/>
      <c r="B1634" s="383"/>
      <c r="C1634" s="384"/>
    </row>
    <row r="1635" spans="1:3" s="381" customFormat="1" ht="11.25">
      <c r="A1635" s="382"/>
      <c r="B1635" s="383"/>
      <c r="C1635" s="384"/>
    </row>
    <row r="1636" spans="1:3" s="381" customFormat="1" ht="11.25">
      <c r="A1636" s="382"/>
      <c r="B1636" s="383"/>
      <c r="C1636" s="384"/>
    </row>
    <row r="1637" spans="1:3" s="381" customFormat="1" ht="11.25">
      <c r="A1637" s="382"/>
      <c r="B1637" s="383"/>
      <c r="C1637" s="384"/>
    </row>
    <row r="1638" spans="1:3" s="381" customFormat="1" ht="11.25">
      <c r="A1638" s="382"/>
      <c r="B1638" s="383"/>
      <c r="C1638" s="384"/>
    </row>
    <row r="1639" spans="1:3" s="381" customFormat="1" ht="11.25">
      <c r="A1639" s="382"/>
      <c r="B1639" s="383"/>
      <c r="C1639" s="384"/>
    </row>
    <row r="1640" spans="1:3" s="381" customFormat="1" ht="11.25">
      <c r="A1640" s="382"/>
      <c r="B1640" s="383"/>
      <c r="C1640" s="384"/>
    </row>
    <row r="1641" spans="1:3" s="381" customFormat="1" ht="11.25">
      <c r="A1641" s="382"/>
      <c r="B1641" s="383"/>
      <c r="C1641" s="384"/>
    </row>
    <row r="1642" spans="1:3" s="381" customFormat="1" ht="11.25">
      <c r="A1642" s="382"/>
      <c r="B1642" s="383"/>
      <c r="C1642" s="384"/>
    </row>
    <row r="1643" spans="1:3" s="381" customFormat="1" ht="11.25">
      <c r="A1643" s="382"/>
      <c r="B1643" s="383"/>
      <c r="C1643" s="384"/>
    </row>
    <row r="1644" spans="1:3" s="381" customFormat="1" ht="11.25">
      <c r="A1644" s="382"/>
      <c r="B1644" s="383"/>
      <c r="C1644" s="384"/>
    </row>
    <row r="1645" spans="1:3" s="381" customFormat="1" ht="11.25">
      <c r="A1645" s="382"/>
      <c r="B1645" s="383"/>
      <c r="C1645" s="384"/>
    </row>
    <row r="1646" spans="1:3" s="381" customFormat="1" ht="11.25">
      <c r="A1646" s="382"/>
      <c r="B1646" s="383"/>
      <c r="C1646" s="384"/>
    </row>
    <row r="1647" spans="1:3" s="381" customFormat="1" ht="11.25">
      <c r="A1647" s="382"/>
      <c r="B1647" s="383"/>
      <c r="C1647" s="384"/>
    </row>
    <row r="1648" spans="1:3" s="381" customFormat="1" ht="11.25">
      <c r="A1648" s="382"/>
      <c r="B1648" s="383"/>
      <c r="C1648" s="384"/>
    </row>
    <row r="1649" spans="1:3" s="381" customFormat="1" ht="11.25">
      <c r="A1649" s="382"/>
      <c r="B1649" s="383"/>
      <c r="C1649" s="384"/>
    </row>
    <row r="1650" spans="1:3" s="381" customFormat="1" ht="11.25">
      <c r="A1650" s="382"/>
      <c r="B1650" s="383"/>
      <c r="C1650" s="384"/>
    </row>
    <row r="1651" spans="1:3" s="381" customFormat="1" ht="11.25">
      <c r="A1651" s="382"/>
      <c r="B1651" s="383"/>
      <c r="C1651" s="384"/>
    </row>
    <row r="1652" spans="1:3" s="381" customFormat="1" ht="11.25">
      <c r="A1652" s="382"/>
      <c r="B1652" s="383"/>
      <c r="C1652" s="384"/>
    </row>
    <row r="1653" spans="1:3" s="381" customFormat="1" ht="11.25">
      <c r="A1653" s="382"/>
      <c r="B1653" s="383"/>
      <c r="C1653" s="384"/>
    </row>
    <row r="1654" spans="1:3" s="381" customFormat="1" ht="11.25">
      <c r="A1654" s="382"/>
      <c r="B1654" s="383"/>
      <c r="C1654" s="384"/>
    </row>
    <row r="1655" spans="1:3" s="381" customFormat="1" ht="11.25">
      <c r="A1655" s="382"/>
      <c r="B1655" s="383"/>
      <c r="C1655" s="384"/>
    </row>
    <row r="1656" spans="1:3" s="381" customFormat="1" ht="11.25">
      <c r="A1656" s="382"/>
      <c r="B1656" s="383"/>
      <c r="C1656" s="384"/>
    </row>
    <row r="1657" spans="1:3" s="381" customFormat="1" ht="11.25">
      <c r="A1657" s="382"/>
      <c r="B1657" s="383"/>
      <c r="C1657" s="384"/>
    </row>
    <row r="1658" spans="1:3" s="381" customFormat="1" ht="11.25">
      <c r="A1658" s="382"/>
      <c r="B1658" s="383"/>
      <c r="C1658" s="384"/>
    </row>
    <row r="1659" spans="1:3" s="381" customFormat="1" ht="11.25">
      <c r="A1659" s="382"/>
      <c r="B1659" s="383"/>
      <c r="C1659" s="384"/>
    </row>
    <row r="1660" spans="1:3" s="381" customFormat="1" ht="11.25">
      <c r="A1660" s="382"/>
      <c r="B1660" s="383"/>
      <c r="C1660" s="384"/>
    </row>
    <row r="1661" spans="1:3" s="381" customFormat="1" ht="11.25">
      <c r="A1661" s="382"/>
      <c r="B1661" s="383"/>
      <c r="C1661" s="384"/>
    </row>
    <row r="1662" spans="1:3" s="381" customFormat="1" ht="11.25">
      <c r="A1662" s="382"/>
      <c r="B1662" s="383"/>
      <c r="C1662" s="384"/>
    </row>
    <row r="1663" spans="1:3" s="381" customFormat="1" ht="11.25">
      <c r="A1663" s="382"/>
      <c r="B1663" s="383"/>
      <c r="C1663" s="384"/>
    </row>
    <row r="1664" spans="1:3" s="381" customFormat="1" ht="11.25">
      <c r="A1664" s="382"/>
      <c r="B1664" s="383"/>
      <c r="C1664" s="384"/>
    </row>
    <row r="1665" spans="1:3" s="381" customFormat="1" ht="11.25">
      <c r="A1665" s="382"/>
      <c r="B1665" s="383"/>
      <c r="C1665" s="384"/>
    </row>
    <row r="1666" spans="1:3" s="381" customFormat="1" ht="11.25">
      <c r="A1666" s="382"/>
      <c r="B1666" s="383"/>
      <c r="C1666" s="384"/>
    </row>
    <row r="1667" spans="1:3" s="381" customFormat="1" ht="11.25">
      <c r="A1667" s="382"/>
      <c r="B1667" s="383"/>
      <c r="C1667" s="384"/>
    </row>
    <row r="1668" spans="1:3" s="381" customFormat="1" ht="11.25">
      <c r="A1668" s="382"/>
      <c r="B1668" s="383"/>
      <c r="C1668" s="384"/>
    </row>
    <row r="1669" spans="1:3" s="381" customFormat="1" ht="11.25">
      <c r="A1669" s="382"/>
      <c r="B1669" s="383"/>
      <c r="C1669" s="384"/>
    </row>
    <row r="1670" spans="1:3" s="381" customFormat="1" ht="11.25">
      <c r="A1670" s="382"/>
      <c r="B1670" s="383"/>
      <c r="C1670" s="384"/>
    </row>
    <row r="1671" spans="1:3" s="381" customFormat="1" ht="11.25">
      <c r="A1671" s="382"/>
      <c r="B1671" s="383"/>
      <c r="C1671" s="384"/>
    </row>
    <row r="1672" spans="1:3" s="381" customFormat="1" ht="11.25">
      <c r="A1672" s="382"/>
      <c r="B1672" s="383"/>
      <c r="C1672" s="384"/>
    </row>
    <row r="1673" spans="1:3" s="381" customFormat="1" ht="11.25">
      <c r="A1673" s="382"/>
      <c r="B1673" s="383"/>
      <c r="C1673" s="384"/>
    </row>
    <row r="1674" spans="1:3" s="381" customFormat="1" ht="11.25">
      <c r="A1674" s="382"/>
      <c r="B1674" s="383"/>
      <c r="C1674" s="384"/>
    </row>
    <row r="1675" spans="1:3" s="381" customFormat="1" ht="11.25">
      <c r="A1675" s="382"/>
      <c r="B1675" s="383"/>
      <c r="C1675" s="384"/>
    </row>
    <row r="1676" spans="1:3" s="381" customFormat="1" ht="11.25">
      <c r="A1676" s="382"/>
      <c r="B1676" s="383"/>
      <c r="C1676" s="384"/>
    </row>
    <row r="1677" spans="1:3" s="381" customFormat="1" ht="11.25">
      <c r="A1677" s="382"/>
      <c r="B1677" s="383"/>
      <c r="C1677" s="384"/>
    </row>
    <row r="1678" spans="1:3" s="381" customFormat="1" ht="11.25">
      <c r="A1678" s="382"/>
      <c r="B1678" s="383"/>
      <c r="C1678" s="384"/>
    </row>
    <row r="1679" spans="1:3" s="381" customFormat="1" ht="11.25">
      <c r="A1679" s="382"/>
      <c r="B1679" s="383"/>
      <c r="C1679" s="384"/>
    </row>
    <row r="1680" spans="1:3" s="381" customFormat="1" ht="11.25">
      <c r="A1680" s="382"/>
      <c r="B1680" s="383"/>
      <c r="C1680" s="384"/>
    </row>
    <row r="1681" spans="1:3" s="381" customFormat="1" ht="11.25">
      <c r="A1681" s="382"/>
      <c r="B1681" s="383"/>
      <c r="C1681" s="384"/>
    </row>
    <row r="1682" spans="1:3" s="381" customFormat="1" ht="11.25">
      <c r="A1682" s="382"/>
      <c r="B1682" s="383"/>
      <c r="C1682" s="384"/>
    </row>
    <row r="1683" spans="1:3" s="381" customFormat="1" ht="11.25">
      <c r="A1683" s="382"/>
      <c r="B1683" s="383"/>
      <c r="C1683" s="384"/>
    </row>
    <row r="1684" spans="1:3" s="381" customFormat="1" ht="11.25">
      <c r="A1684" s="382"/>
      <c r="B1684" s="383"/>
      <c r="C1684" s="384"/>
    </row>
    <row r="1685" spans="1:3" s="381" customFormat="1" ht="11.25">
      <c r="A1685" s="382"/>
      <c r="B1685" s="383"/>
      <c r="C1685" s="384"/>
    </row>
    <row r="1686" spans="1:3" s="381" customFormat="1" ht="11.25">
      <c r="A1686" s="382"/>
      <c r="B1686" s="383"/>
      <c r="C1686" s="384"/>
    </row>
    <row r="1687" spans="1:3" s="381" customFormat="1" ht="11.25">
      <c r="A1687" s="382"/>
      <c r="B1687" s="383"/>
      <c r="C1687" s="384"/>
    </row>
    <row r="1688" spans="1:3" s="381" customFormat="1" ht="11.25">
      <c r="A1688" s="382"/>
      <c r="B1688" s="383"/>
      <c r="C1688" s="384"/>
    </row>
    <row r="1689" spans="1:3" s="381" customFormat="1" ht="11.25">
      <c r="A1689" s="382"/>
      <c r="B1689" s="383"/>
      <c r="C1689" s="384"/>
    </row>
    <row r="1690" spans="1:3" s="381" customFormat="1" ht="11.25">
      <c r="A1690" s="382"/>
      <c r="B1690" s="383"/>
      <c r="C1690" s="384"/>
    </row>
    <row r="1691" spans="1:3" s="381" customFormat="1" ht="11.25">
      <c r="A1691" s="382"/>
      <c r="B1691" s="383"/>
      <c r="C1691" s="384"/>
    </row>
    <row r="1692" spans="1:3" s="381" customFormat="1" ht="11.25">
      <c r="A1692" s="382"/>
      <c r="B1692" s="383"/>
      <c r="C1692" s="384"/>
    </row>
    <row r="1693" spans="1:3" s="381" customFormat="1" ht="11.25">
      <c r="A1693" s="382"/>
      <c r="B1693" s="383"/>
      <c r="C1693" s="384"/>
    </row>
    <row r="1694" spans="1:3" s="381" customFormat="1" ht="11.25">
      <c r="A1694" s="382"/>
      <c r="B1694" s="383"/>
      <c r="C1694" s="384"/>
    </row>
    <row r="1695" spans="1:3" s="381" customFormat="1" ht="11.25">
      <c r="A1695" s="382"/>
      <c r="B1695" s="383"/>
      <c r="C1695" s="384"/>
    </row>
    <row r="1696" spans="1:3" s="381" customFormat="1" ht="11.25">
      <c r="A1696" s="382"/>
      <c r="B1696" s="383"/>
      <c r="C1696" s="384"/>
    </row>
    <row r="1697" spans="1:3" s="381" customFormat="1" ht="11.25">
      <c r="A1697" s="382"/>
      <c r="B1697" s="383"/>
      <c r="C1697" s="384"/>
    </row>
    <row r="1698" spans="1:3" s="381" customFormat="1" ht="11.25">
      <c r="A1698" s="382"/>
      <c r="B1698" s="383"/>
      <c r="C1698" s="384"/>
    </row>
    <row r="1699" spans="1:3" s="381" customFormat="1" ht="11.25">
      <c r="A1699" s="382"/>
      <c r="B1699" s="383"/>
      <c r="C1699" s="384"/>
    </row>
    <row r="1700" spans="1:3" s="381" customFormat="1" ht="11.25">
      <c r="A1700" s="382"/>
      <c r="B1700" s="383"/>
      <c r="C1700" s="384"/>
    </row>
    <row r="1701" spans="1:3" s="381" customFormat="1" ht="11.25">
      <c r="A1701" s="382"/>
      <c r="B1701" s="383"/>
      <c r="C1701" s="384"/>
    </row>
    <row r="1702" spans="1:3" s="381" customFormat="1" ht="11.25">
      <c r="A1702" s="382"/>
      <c r="B1702" s="383"/>
      <c r="C1702" s="384"/>
    </row>
    <row r="1703" spans="1:3" s="381" customFormat="1" ht="11.25">
      <c r="A1703" s="382"/>
      <c r="B1703" s="383"/>
      <c r="C1703" s="384"/>
    </row>
    <row r="1704" spans="1:3" s="381" customFormat="1" ht="11.25">
      <c r="A1704" s="382"/>
      <c r="B1704" s="383"/>
      <c r="C1704" s="384"/>
    </row>
    <row r="1705" spans="1:3" s="381" customFormat="1" ht="11.25">
      <c r="A1705" s="382"/>
      <c r="B1705" s="383"/>
      <c r="C1705" s="384"/>
    </row>
    <row r="1706" spans="1:3" s="381" customFormat="1" ht="11.25">
      <c r="A1706" s="382"/>
      <c r="B1706" s="383"/>
      <c r="C1706" s="384"/>
    </row>
    <row r="1707" spans="1:3" s="381" customFormat="1" ht="11.25">
      <c r="A1707" s="382"/>
      <c r="B1707" s="383"/>
      <c r="C1707" s="384"/>
    </row>
    <row r="1708" spans="1:3" s="381" customFormat="1" ht="11.25">
      <c r="A1708" s="382"/>
      <c r="B1708" s="383"/>
      <c r="C1708" s="384"/>
    </row>
    <row r="1709" spans="1:3" s="381" customFormat="1" ht="11.25">
      <c r="A1709" s="382"/>
      <c r="B1709" s="383"/>
      <c r="C1709" s="384"/>
    </row>
    <row r="1710" spans="1:3" s="381" customFormat="1" ht="11.25">
      <c r="A1710" s="382"/>
      <c r="B1710" s="383"/>
      <c r="C1710" s="384"/>
    </row>
    <row r="1711" spans="1:3" s="381" customFormat="1" ht="11.25">
      <c r="A1711" s="382"/>
      <c r="B1711" s="383"/>
      <c r="C1711" s="384"/>
    </row>
    <row r="1712" spans="1:3" s="381" customFormat="1" ht="11.25">
      <c r="A1712" s="382"/>
      <c r="B1712" s="383"/>
      <c r="C1712" s="384"/>
    </row>
    <row r="1713" spans="1:3" s="381" customFormat="1" ht="11.25">
      <c r="A1713" s="382"/>
      <c r="B1713" s="383"/>
      <c r="C1713" s="384"/>
    </row>
    <row r="1714" spans="1:3" s="381" customFormat="1" ht="11.25">
      <c r="A1714" s="382"/>
      <c r="B1714" s="383"/>
      <c r="C1714" s="384"/>
    </row>
    <row r="1715" spans="1:3" s="381" customFormat="1" ht="11.25">
      <c r="A1715" s="382"/>
      <c r="B1715" s="383"/>
      <c r="C1715" s="384"/>
    </row>
    <row r="1716" spans="1:3" s="381" customFormat="1" ht="11.25">
      <c r="A1716" s="382"/>
      <c r="B1716" s="383"/>
      <c r="C1716" s="384"/>
    </row>
    <row r="1717" spans="1:3" s="381" customFormat="1" ht="11.25">
      <c r="A1717" s="382"/>
      <c r="B1717" s="383"/>
      <c r="C1717" s="384"/>
    </row>
    <row r="1718" spans="1:3" s="381" customFormat="1" ht="11.25">
      <c r="A1718" s="382"/>
      <c r="B1718" s="383"/>
      <c r="C1718" s="384"/>
    </row>
    <row r="1719" spans="1:3" s="381" customFormat="1" ht="11.25">
      <c r="A1719" s="382"/>
      <c r="B1719" s="383"/>
      <c r="C1719" s="384"/>
    </row>
    <row r="1720" spans="1:3" s="381" customFormat="1" ht="11.25">
      <c r="A1720" s="382"/>
      <c r="B1720" s="383"/>
      <c r="C1720" s="384"/>
    </row>
    <row r="1721" spans="1:3" s="381" customFormat="1" ht="11.25">
      <c r="A1721" s="382"/>
      <c r="B1721" s="383"/>
      <c r="C1721" s="384"/>
    </row>
    <row r="1722" spans="1:3" s="381" customFormat="1" ht="11.25">
      <c r="A1722" s="382"/>
      <c r="B1722" s="383"/>
      <c r="C1722" s="384"/>
    </row>
    <row r="1723" spans="1:3" s="381" customFormat="1" ht="11.25">
      <c r="A1723" s="382"/>
      <c r="B1723" s="383"/>
      <c r="C1723" s="384"/>
    </row>
    <row r="1724" spans="1:3" s="381" customFormat="1" ht="11.25">
      <c r="A1724" s="382"/>
      <c r="B1724" s="383"/>
      <c r="C1724" s="384"/>
    </row>
    <row r="1725" spans="1:3" s="381" customFormat="1" ht="11.25">
      <c r="A1725" s="382"/>
      <c r="B1725" s="383"/>
      <c r="C1725" s="384"/>
    </row>
    <row r="1726" spans="1:3" s="381" customFormat="1" ht="11.25">
      <c r="A1726" s="382"/>
      <c r="B1726" s="383"/>
      <c r="C1726" s="384"/>
    </row>
    <row r="1727" spans="1:3" s="381" customFormat="1" ht="11.25">
      <c r="A1727" s="382"/>
      <c r="B1727" s="383"/>
      <c r="C1727" s="384"/>
    </row>
    <row r="1728" spans="1:3" s="381" customFormat="1" ht="11.25">
      <c r="A1728" s="382"/>
      <c r="B1728" s="383"/>
      <c r="C1728" s="384"/>
    </row>
    <row r="1729" spans="1:3" s="381" customFormat="1" ht="11.25">
      <c r="A1729" s="382"/>
      <c r="B1729" s="383"/>
      <c r="C1729" s="384"/>
    </row>
    <row r="1730" spans="1:3" s="381" customFormat="1" ht="11.25">
      <c r="A1730" s="382"/>
      <c r="B1730" s="383"/>
      <c r="C1730" s="384"/>
    </row>
    <row r="1731" spans="1:3" s="381" customFormat="1" ht="11.25">
      <c r="A1731" s="382"/>
      <c r="B1731" s="383"/>
      <c r="C1731" s="384"/>
    </row>
    <row r="1732" spans="1:3" s="381" customFormat="1" ht="11.25">
      <c r="A1732" s="382"/>
      <c r="B1732" s="383"/>
      <c r="C1732" s="384"/>
    </row>
    <row r="1733" spans="1:3" s="381" customFormat="1" ht="11.25">
      <c r="A1733" s="382"/>
      <c r="B1733" s="383"/>
      <c r="C1733" s="384"/>
    </row>
    <row r="1734" spans="1:3" s="381" customFormat="1" ht="11.25">
      <c r="A1734" s="382"/>
      <c r="B1734" s="383"/>
      <c r="C1734" s="384"/>
    </row>
    <row r="1735" spans="1:3" s="381" customFormat="1" ht="11.25">
      <c r="A1735" s="382"/>
      <c r="B1735" s="383"/>
      <c r="C1735" s="384"/>
    </row>
    <row r="1736" spans="1:3" s="381" customFormat="1" ht="11.25">
      <c r="A1736" s="382"/>
      <c r="B1736" s="383"/>
      <c r="C1736" s="384"/>
    </row>
    <row r="1737" spans="1:3" s="381" customFormat="1" ht="11.25">
      <c r="A1737" s="382"/>
      <c r="B1737" s="383"/>
      <c r="C1737" s="384"/>
    </row>
    <row r="1738" spans="1:3" s="381" customFormat="1" ht="11.25">
      <c r="A1738" s="382"/>
      <c r="B1738" s="383"/>
      <c r="C1738" s="384"/>
    </row>
    <row r="1739" spans="1:3" s="381" customFormat="1" ht="11.25">
      <c r="A1739" s="382"/>
      <c r="B1739" s="383"/>
      <c r="C1739" s="384"/>
    </row>
    <row r="1740" spans="1:3" s="381" customFormat="1" ht="11.25">
      <c r="A1740" s="382"/>
      <c r="B1740" s="383"/>
      <c r="C1740" s="384"/>
    </row>
    <row r="1741" spans="1:3" s="381" customFormat="1" ht="11.25">
      <c r="A1741" s="382"/>
      <c r="B1741" s="383"/>
      <c r="C1741" s="384"/>
    </row>
    <row r="1742" spans="1:3" s="381" customFormat="1" ht="11.25">
      <c r="A1742" s="382"/>
      <c r="B1742" s="383"/>
      <c r="C1742" s="384"/>
    </row>
    <row r="1743" spans="1:3" s="381" customFormat="1" ht="11.25">
      <c r="A1743" s="382"/>
      <c r="B1743" s="383"/>
      <c r="C1743" s="384"/>
    </row>
    <row r="1744" spans="1:3" s="381" customFormat="1" ht="11.25">
      <c r="A1744" s="382"/>
      <c r="B1744" s="383"/>
      <c r="C1744" s="384"/>
    </row>
    <row r="1745" spans="1:3" s="381" customFormat="1" ht="11.25">
      <c r="A1745" s="382"/>
      <c r="B1745" s="383"/>
      <c r="C1745" s="384"/>
    </row>
    <row r="1746" spans="1:3" s="381" customFormat="1" ht="11.25">
      <c r="A1746" s="382"/>
      <c r="B1746" s="383"/>
      <c r="C1746" s="384"/>
    </row>
    <row r="1747" spans="1:3" s="381" customFormat="1" ht="11.25">
      <c r="A1747" s="382"/>
      <c r="B1747" s="383"/>
      <c r="C1747" s="384"/>
    </row>
    <row r="1748" spans="1:3" s="381" customFormat="1" ht="11.25">
      <c r="A1748" s="382"/>
      <c r="B1748" s="383"/>
      <c r="C1748" s="384"/>
    </row>
    <row r="1749" spans="1:3" s="381" customFormat="1" ht="11.25">
      <c r="A1749" s="382"/>
      <c r="B1749" s="383"/>
      <c r="C1749" s="384"/>
    </row>
    <row r="1750" spans="1:3" s="381" customFormat="1" ht="11.25">
      <c r="A1750" s="382"/>
      <c r="B1750" s="383"/>
      <c r="C1750" s="384"/>
    </row>
    <row r="1751" spans="1:3" s="381" customFormat="1" ht="11.25">
      <c r="A1751" s="382"/>
      <c r="B1751" s="383"/>
      <c r="C1751" s="384"/>
    </row>
    <row r="1752" spans="1:3" s="381" customFormat="1" ht="11.25">
      <c r="A1752" s="382"/>
      <c r="B1752" s="383"/>
      <c r="C1752" s="384"/>
    </row>
    <row r="1753" spans="1:3" s="381" customFormat="1" ht="11.25">
      <c r="A1753" s="382"/>
      <c r="B1753" s="383"/>
      <c r="C1753" s="384"/>
    </row>
    <row r="1754" spans="1:3" s="381" customFormat="1" ht="11.25">
      <c r="A1754" s="382"/>
      <c r="B1754" s="383"/>
      <c r="C1754" s="384"/>
    </row>
    <row r="1755" spans="1:3" s="381" customFormat="1" ht="11.25">
      <c r="A1755" s="382"/>
      <c r="B1755" s="383"/>
      <c r="C1755" s="384"/>
    </row>
    <row r="1756" spans="1:3" s="381" customFormat="1" ht="11.25">
      <c r="A1756" s="382"/>
      <c r="B1756" s="383"/>
      <c r="C1756" s="384"/>
    </row>
    <row r="1757" spans="1:3" s="381" customFormat="1" ht="11.25">
      <c r="A1757" s="382"/>
      <c r="B1757" s="383"/>
      <c r="C1757" s="384"/>
    </row>
    <row r="1758" spans="1:3" s="381" customFormat="1" ht="11.25">
      <c r="A1758" s="382"/>
      <c r="B1758" s="383"/>
      <c r="C1758" s="384"/>
    </row>
    <row r="1759" spans="1:3" s="381" customFormat="1" ht="11.25">
      <c r="A1759" s="382"/>
      <c r="B1759" s="383"/>
      <c r="C1759" s="384"/>
    </row>
    <row r="1760" spans="1:3" s="381" customFormat="1" ht="11.25">
      <c r="A1760" s="382"/>
      <c r="B1760" s="383"/>
      <c r="C1760" s="384"/>
    </row>
    <row r="1761" spans="1:3" s="381" customFormat="1" ht="11.25">
      <c r="A1761" s="382"/>
      <c r="B1761" s="383"/>
      <c r="C1761" s="384"/>
    </row>
    <row r="1762" spans="1:3" s="381" customFormat="1" ht="11.25">
      <c r="A1762" s="382"/>
      <c r="B1762" s="383"/>
      <c r="C1762" s="384"/>
    </row>
    <row r="1763" spans="1:3" s="381" customFormat="1" ht="11.25">
      <c r="A1763" s="382"/>
      <c r="B1763" s="383"/>
      <c r="C1763" s="384"/>
    </row>
    <row r="1764" spans="1:3" s="381" customFormat="1" ht="11.25">
      <c r="A1764" s="382"/>
      <c r="B1764" s="383"/>
      <c r="C1764" s="384"/>
    </row>
    <row r="1765" spans="1:3" s="381" customFormat="1" ht="11.25">
      <c r="A1765" s="382"/>
      <c r="B1765" s="383"/>
      <c r="C1765" s="384"/>
    </row>
    <row r="1766" spans="1:3" s="381" customFormat="1" ht="11.25">
      <c r="A1766" s="382"/>
      <c r="B1766" s="383"/>
      <c r="C1766" s="384"/>
    </row>
    <row r="1767" spans="1:3" s="381" customFormat="1" ht="11.25">
      <c r="A1767" s="382"/>
      <c r="B1767" s="383"/>
      <c r="C1767" s="384"/>
    </row>
    <row r="1768" spans="1:3" s="381" customFormat="1" ht="11.25">
      <c r="A1768" s="382"/>
      <c r="B1768" s="383"/>
      <c r="C1768" s="384"/>
    </row>
    <row r="1769" spans="1:3" s="381" customFormat="1" ht="11.25">
      <c r="A1769" s="382"/>
      <c r="B1769" s="383"/>
      <c r="C1769" s="384"/>
    </row>
    <row r="1770" spans="1:3" s="381" customFormat="1" ht="11.25">
      <c r="A1770" s="382"/>
      <c r="B1770" s="383"/>
      <c r="C1770" s="384"/>
    </row>
    <row r="1771" spans="1:3" s="381" customFormat="1" ht="11.25">
      <c r="A1771" s="382"/>
      <c r="B1771" s="383"/>
      <c r="C1771" s="384"/>
    </row>
    <row r="1772" spans="1:3" s="381" customFormat="1" ht="11.25">
      <c r="A1772" s="382"/>
      <c r="B1772" s="383"/>
      <c r="C1772" s="384"/>
    </row>
    <row r="1773" spans="1:3" s="381" customFormat="1" ht="11.25">
      <c r="A1773" s="382"/>
      <c r="B1773" s="383"/>
      <c r="C1773" s="384"/>
    </row>
    <row r="1774" spans="1:3" s="381" customFormat="1" ht="11.25">
      <c r="A1774" s="382"/>
      <c r="B1774" s="383"/>
      <c r="C1774" s="384"/>
    </row>
    <row r="1775" spans="1:3" s="381" customFormat="1" ht="11.25">
      <c r="A1775" s="382"/>
      <c r="B1775" s="383"/>
      <c r="C1775" s="384"/>
    </row>
    <row r="1776" spans="1:3" s="381" customFormat="1" ht="11.25">
      <c r="A1776" s="382"/>
      <c r="B1776" s="383"/>
      <c r="C1776" s="384"/>
    </row>
    <row r="1777" spans="1:3" s="381" customFormat="1" ht="11.25">
      <c r="A1777" s="382"/>
      <c r="B1777" s="383"/>
      <c r="C1777" s="384"/>
    </row>
    <row r="1778" spans="1:3" s="381" customFormat="1" ht="11.25">
      <c r="A1778" s="382"/>
      <c r="B1778" s="383"/>
      <c r="C1778" s="384"/>
    </row>
    <row r="1779" spans="1:3" s="381" customFormat="1" ht="11.25">
      <c r="A1779" s="382"/>
      <c r="B1779" s="383"/>
      <c r="C1779" s="384"/>
    </row>
    <row r="1780" spans="1:3" s="381" customFormat="1" ht="11.25">
      <c r="A1780" s="382"/>
      <c r="B1780" s="383"/>
      <c r="C1780" s="384"/>
    </row>
    <row r="1781" spans="1:3" s="381" customFormat="1" ht="11.25">
      <c r="A1781" s="382"/>
      <c r="B1781" s="383"/>
      <c r="C1781" s="384"/>
    </row>
    <row r="1782" spans="1:3" s="381" customFormat="1" ht="11.25">
      <c r="A1782" s="382"/>
      <c r="B1782" s="383"/>
      <c r="C1782" s="384"/>
    </row>
    <row r="1783" spans="1:3" s="381" customFormat="1" ht="11.25">
      <c r="A1783" s="382"/>
      <c r="B1783" s="383"/>
      <c r="C1783" s="384"/>
    </row>
    <row r="1784" spans="1:3" s="381" customFormat="1" ht="11.25">
      <c r="A1784" s="382"/>
      <c r="B1784" s="383"/>
      <c r="C1784" s="384"/>
    </row>
    <row r="1785" spans="1:3" s="381" customFormat="1" ht="11.25">
      <c r="A1785" s="382"/>
      <c r="B1785" s="383"/>
      <c r="C1785" s="384"/>
    </row>
    <row r="1786" spans="1:3" s="381" customFormat="1" ht="11.25">
      <c r="A1786" s="382"/>
      <c r="B1786" s="383"/>
      <c r="C1786" s="384"/>
    </row>
    <row r="1787" spans="1:3" s="381" customFormat="1" ht="11.25">
      <c r="A1787" s="382"/>
      <c r="B1787" s="383"/>
      <c r="C1787" s="384"/>
    </row>
    <row r="1788" spans="1:3" s="381" customFormat="1" ht="11.25">
      <c r="A1788" s="382"/>
      <c r="B1788" s="383"/>
      <c r="C1788" s="384"/>
    </row>
    <row r="1789" spans="1:3" s="381" customFormat="1" ht="11.25">
      <c r="A1789" s="382"/>
      <c r="B1789" s="383"/>
      <c r="C1789" s="384"/>
    </row>
    <row r="1790" spans="1:3" s="381" customFormat="1" ht="11.25">
      <c r="A1790" s="382"/>
      <c r="B1790" s="383"/>
      <c r="C1790" s="384"/>
    </row>
    <row r="1791" spans="1:3" s="381" customFormat="1" ht="11.25">
      <c r="A1791" s="382"/>
      <c r="B1791" s="383"/>
      <c r="C1791" s="384"/>
    </row>
    <row r="1792" spans="1:3" s="381" customFormat="1" ht="11.25">
      <c r="A1792" s="382"/>
      <c r="B1792" s="383"/>
      <c r="C1792" s="384"/>
    </row>
    <row r="1793" spans="1:3" s="381" customFormat="1" ht="11.25">
      <c r="A1793" s="382"/>
      <c r="B1793" s="383"/>
      <c r="C1793" s="384"/>
    </row>
    <row r="1794" spans="1:3" s="381" customFormat="1" ht="11.25">
      <c r="A1794" s="382"/>
      <c r="B1794" s="383"/>
      <c r="C1794" s="384"/>
    </row>
    <row r="1795" spans="1:3" s="381" customFormat="1" ht="11.25">
      <c r="A1795" s="382"/>
      <c r="B1795" s="383"/>
      <c r="C1795" s="384"/>
    </row>
    <row r="1796" spans="1:3" s="381" customFormat="1" ht="11.25">
      <c r="A1796" s="382"/>
      <c r="B1796" s="383"/>
      <c r="C1796" s="384"/>
    </row>
    <row r="1797" spans="1:3" s="381" customFormat="1" ht="11.25">
      <c r="A1797" s="382"/>
      <c r="B1797" s="383"/>
      <c r="C1797" s="384"/>
    </row>
    <row r="1798" spans="1:3" s="381" customFormat="1" ht="11.25">
      <c r="A1798" s="382"/>
      <c r="B1798" s="383"/>
      <c r="C1798" s="384"/>
    </row>
    <row r="1799" spans="1:3" s="381" customFormat="1" ht="11.25">
      <c r="A1799" s="382"/>
      <c r="B1799" s="383"/>
      <c r="C1799" s="384"/>
    </row>
    <row r="1800" spans="1:3" s="381" customFormat="1" ht="11.25">
      <c r="A1800" s="382"/>
      <c r="B1800" s="383"/>
      <c r="C1800" s="384"/>
    </row>
    <row r="1801" spans="1:3" s="381" customFormat="1" ht="11.25">
      <c r="A1801" s="382"/>
      <c r="B1801" s="383"/>
      <c r="C1801" s="384"/>
    </row>
    <row r="1802" spans="1:3" s="381" customFormat="1" ht="11.25">
      <c r="A1802" s="382"/>
      <c r="B1802" s="383"/>
      <c r="C1802" s="384"/>
    </row>
    <row r="1803" spans="1:3" s="381" customFormat="1" ht="11.25">
      <c r="A1803" s="382"/>
      <c r="B1803" s="383"/>
      <c r="C1803" s="384"/>
    </row>
    <row r="1804" spans="1:3" s="381" customFormat="1" ht="11.25">
      <c r="A1804" s="382"/>
      <c r="B1804" s="383"/>
      <c r="C1804" s="384"/>
    </row>
    <row r="1805" spans="1:3" s="381" customFormat="1" ht="11.25">
      <c r="A1805" s="382"/>
      <c r="B1805" s="383"/>
      <c r="C1805" s="384"/>
    </row>
    <row r="1806" spans="1:3" s="381" customFormat="1" ht="11.25">
      <c r="A1806" s="382"/>
      <c r="B1806" s="383"/>
      <c r="C1806" s="384"/>
    </row>
    <row r="1807" spans="1:3" s="381" customFormat="1" ht="11.25">
      <c r="A1807" s="382"/>
      <c r="B1807" s="383"/>
      <c r="C1807" s="384"/>
    </row>
    <row r="1808" spans="1:3" s="381" customFormat="1" ht="11.25">
      <c r="A1808" s="382"/>
      <c r="B1808" s="383"/>
      <c r="C1808" s="384"/>
    </row>
    <row r="1809" spans="1:3" s="381" customFormat="1" ht="11.25">
      <c r="A1809" s="382"/>
      <c r="B1809" s="383"/>
      <c r="C1809" s="384"/>
    </row>
    <row r="1810" spans="1:3" s="381" customFormat="1" ht="11.25">
      <c r="A1810" s="382"/>
      <c r="B1810" s="383"/>
      <c r="C1810" s="384"/>
    </row>
    <row r="1811" spans="1:3" s="381" customFormat="1" ht="11.25">
      <c r="A1811" s="382"/>
      <c r="B1811" s="383"/>
      <c r="C1811" s="384"/>
    </row>
    <row r="1812" spans="1:3" s="381" customFormat="1" ht="11.25">
      <c r="A1812" s="382"/>
      <c r="B1812" s="383"/>
      <c r="C1812" s="384"/>
    </row>
    <row r="1813" spans="1:3" s="381" customFormat="1" ht="11.25">
      <c r="A1813" s="382"/>
      <c r="B1813" s="383"/>
      <c r="C1813" s="384"/>
    </row>
    <row r="1814" spans="1:3" s="381" customFormat="1" ht="11.25">
      <c r="A1814" s="382"/>
      <c r="B1814" s="383"/>
      <c r="C1814" s="384"/>
    </row>
    <row r="1815" spans="1:3" s="381" customFormat="1" ht="11.25">
      <c r="A1815" s="382"/>
      <c r="B1815" s="383"/>
      <c r="C1815" s="384"/>
    </row>
    <row r="1816" spans="1:3" s="381" customFormat="1" ht="11.25">
      <c r="A1816" s="382"/>
      <c r="B1816" s="383"/>
      <c r="C1816" s="384"/>
    </row>
    <row r="1817" spans="1:3" s="381" customFormat="1" ht="11.25">
      <c r="A1817" s="382"/>
      <c r="B1817" s="383"/>
      <c r="C1817" s="384"/>
    </row>
    <row r="1818" spans="1:3" s="381" customFormat="1" ht="11.25">
      <c r="A1818" s="382"/>
      <c r="B1818" s="383"/>
      <c r="C1818" s="384"/>
    </row>
    <row r="1819" spans="1:3" s="381" customFormat="1" ht="11.25">
      <c r="A1819" s="382"/>
      <c r="B1819" s="383"/>
      <c r="C1819" s="384"/>
    </row>
    <row r="1820" spans="1:3" s="381" customFormat="1" ht="11.25">
      <c r="A1820" s="382"/>
      <c r="B1820" s="383"/>
      <c r="C1820" s="384"/>
    </row>
    <row r="1821" spans="1:3" s="381" customFormat="1" ht="11.25">
      <c r="A1821" s="382"/>
      <c r="B1821" s="383"/>
      <c r="C1821" s="384"/>
    </row>
    <row r="1822" spans="1:3" s="381" customFormat="1" ht="11.25">
      <c r="A1822" s="382"/>
      <c r="B1822" s="383"/>
      <c r="C1822" s="384"/>
    </row>
    <row r="1823" spans="1:3" s="381" customFormat="1" ht="11.25">
      <c r="A1823" s="382"/>
      <c r="B1823" s="383"/>
      <c r="C1823" s="384"/>
    </row>
    <row r="1824" spans="1:3" s="381" customFormat="1" ht="11.25">
      <c r="A1824" s="382"/>
      <c r="B1824" s="383"/>
      <c r="C1824" s="384"/>
    </row>
    <row r="1825" spans="1:12" ht="11.25">
      <c r="A1825" s="382"/>
      <c r="B1825" s="383"/>
      <c r="C1825" s="384"/>
      <c r="D1825" s="381"/>
      <c r="E1825" s="381"/>
      <c r="F1825" s="381"/>
      <c r="G1825" s="381"/>
      <c r="H1825" s="381"/>
      <c r="I1825" s="381"/>
      <c r="J1825" s="381"/>
      <c r="K1825" s="381"/>
      <c r="L1825" s="381"/>
    </row>
    <row r="1826" spans="1:11" ht="11.25">
      <c r="A1826" s="382"/>
      <c r="B1826" s="383"/>
      <c r="C1826" s="384"/>
      <c r="D1826" s="381"/>
      <c r="E1826" s="381"/>
      <c r="F1826" s="381"/>
      <c r="G1826" s="381"/>
      <c r="H1826" s="381"/>
      <c r="I1826" s="381"/>
      <c r="J1826" s="381"/>
      <c r="K1826" s="381"/>
    </row>
    <row r="1827" spans="1:11" ht="11.25">
      <c r="A1827" s="382"/>
      <c r="B1827" s="383"/>
      <c r="C1827" s="384"/>
      <c r="D1827" s="381"/>
      <c r="E1827" s="381"/>
      <c r="F1827" s="381"/>
      <c r="G1827" s="381"/>
      <c r="H1827" s="381"/>
      <c r="I1827" s="381"/>
      <c r="J1827" s="381"/>
      <c r="K1827" s="381"/>
    </row>
    <row r="1828" spans="1:11" ht="11.25">
      <c r="A1828" s="382"/>
      <c r="C1828" s="384"/>
      <c r="D1828" s="381"/>
      <c r="E1828" s="381"/>
      <c r="F1828" s="381"/>
      <c r="G1828" s="381"/>
      <c r="H1828" s="381"/>
      <c r="I1828" s="381"/>
      <c r="J1828" s="381"/>
      <c r="K1828" s="381"/>
    </row>
    <row r="1829" spans="1:11" ht="11.25">
      <c r="A1829" s="382"/>
      <c r="C1829" s="384"/>
      <c r="D1829" s="381"/>
      <c r="E1829" s="381"/>
      <c r="F1829" s="381"/>
      <c r="G1829" s="381"/>
      <c r="H1829" s="381"/>
      <c r="I1829" s="381"/>
      <c r="J1829" s="381"/>
      <c r="K1829" s="381"/>
    </row>
  </sheetData>
  <sheetProtection/>
  <mergeCells count="2">
    <mergeCell ref="B10:C10"/>
    <mergeCell ref="B12:C12"/>
  </mergeCells>
  <printOptions/>
  <pageMargins left="1.3779527559055118" right="0.2362204724409449" top="1.3779527559055118" bottom="0.984251968503937" header="0.5118110236220472" footer="0.5118110236220472"/>
  <pageSetup firstPageNumber="25" useFirstPageNumber="1" horizontalDpi="600" verticalDpi="600" orientation="portrait" paperSize="9"/>
  <headerFooter alignWithMargins="0">
    <oddHeader>&amp;L               
                 Objekt: cesta R3-653, odsek 1363 Sodražica - Hrib (km 9,826 - km 10,575)
                 Del objekta: PODPORNI ZID 3 (od P27-12,5 m do P29+7,5 m)&amp;C&amp;"Arial,Bold"&amp;12REKAPITULACIJA&amp;Rst.&amp;P</oddHeader>
  </headerFooter>
</worksheet>
</file>

<file path=xl/worksheets/sheet11.xml><?xml version="1.0" encoding="utf-8"?>
<worksheet xmlns="http://schemas.openxmlformats.org/spreadsheetml/2006/main" xmlns:r="http://schemas.openxmlformats.org/officeDocument/2006/relationships">
  <dimension ref="A1:DV152"/>
  <sheetViews>
    <sheetView zoomScale="125" zoomScaleNormal="125" zoomScaleSheetLayoutView="100" zoomScalePageLayoutView="0" workbookViewId="0" topLeftCell="A4">
      <selection activeCell="A23" sqref="A23"/>
    </sheetView>
  </sheetViews>
  <sheetFormatPr defaultColWidth="8.7109375" defaultRowHeight="12.75"/>
  <cols>
    <col min="1" max="1" width="6.7109375" style="24" customWidth="1"/>
    <col min="2" max="2" width="5.7109375" style="24" customWidth="1"/>
    <col min="3" max="3" width="38.7109375" style="24" customWidth="1"/>
    <col min="4" max="4" width="25.421875" style="24" hidden="1" customWidth="1"/>
    <col min="5" max="5" width="8.7109375" style="143" customWidth="1"/>
    <col min="6" max="6" width="10.7109375" style="24" hidden="1" customWidth="1"/>
    <col min="7" max="7" width="10.7109375" style="24" customWidth="1"/>
    <col min="8" max="8" width="13.28125" style="79" hidden="1" customWidth="1"/>
    <col min="9" max="9" width="13.28125" style="0" customWidth="1"/>
    <col min="10" max="10" width="8.7109375" style="0" customWidth="1"/>
    <col min="11" max="11" width="15.140625" style="0" hidden="1" customWidth="1"/>
    <col min="12" max="13" width="0" style="0" hidden="1" customWidth="1"/>
    <col min="14" max="14" width="15.28125" style="0" hidden="1" customWidth="1"/>
    <col min="15" max="15" width="0" style="0" hidden="1" customWidth="1"/>
    <col min="16" max="16" width="11.28125" style="0" hidden="1" customWidth="1"/>
  </cols>
  <sheetData>
    <row r="1" spans="1:126" ht="19.5" customHeight="1">
      <c r="A1" s="512" t="s">
        <v>34</v>
      </c>
      <c r="B1" s="529" t="s">
        <v>36</v>
      </c>
      <c r="C1" s="538" t="s">
        <v>35</v>
      </c>
      <c r="D1" s="263"/>
      <c r="E1" s="539" t="s">
        <v>33</v>
      </c>
      <c r="F1" s="523" t="s">
        <v>117</v>
      </c>
      <c r="G1" s="521" t="s">
        <v>118</v>
      </c>
      <c r="H1" s="523" t="s">
        <v>119</v>
      </c>
      <c r="I1" s="519" t="s">
        <v>120</v>
      </c>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row>
    <row r="2" spans="1:126" ht="19.5" customHeight="1" thickBot="1">
      <c r="A2" s="513"/>
      <c r="B2" s="525"/>
      <c r="C2" s="531"/>
      <c r="D2" s="42"/>
      <c r="E2" s="528"/>
      <c r="F2" s="525"/>
      <c r="G2" s="522"/>
      <c r="H2" s="524"/>
      <c r="I2" s="520"/>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row>
    <row r="3" spans="1:126" ht="15" customHeight="1">
      <c r="A3" s="19" t="s">
        <v>37</v>
      </c>
      <c r="B3" s="494" t="s">
        <v>38</v>
      </c>
      <c r="C3" s="534"/>
      <c r="D3" s="265"/>
      <c r="E3" s="266"/>
      <c r="F3" s="267"/>
      <c r="G3" s="267"/>
      <c r="H3" s="268"/>
      <c r="I3" s="156"/>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row>
    <row r="4" spans="1:126" ht="12" customHeight="1">
      <c r="A4" s="7"/>
      <c r="B4" s="18"/>
      <c r="C4" s="44"/>
      <c r="D4" s="33"/>
      <c r="E4" s="269"/>
      <c r="F4" s="270"/>
      <c r="G4" s="270"/>
      <c r="H4" s="271"/>
      <c r="I4" s="156"/>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row>
    <row r="5" spans="1:126" ht="15" customHeight="1">
      <c r="A5" s="6" t="s">
        <v>39</v>
      </c>
      <c r="B5" s="514" t="s">
        <v>40</v>
      </c>
      <c r="C5" s="515"/>
      <c r="D5" s="272"/>
      <c r="E5" s="269"/>
      <c r="F5" s="270"/>
      <c r="G5" s="270"/>
      <c r="H5" s="271"/>
      <c r="I5" s="156"/>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row>
    <row r="6" spans="1:126" ht="12" customHeight="1">
      <c r="A6" s="6"/>
      <c r="B6" s="122"/>
      <c r="C6" s="34"/>
      <c r="D6" s="272"/>
      <c r="E6" s="269"/>
      <c r="F6" s="270"/>
      <c r="G6" s="270"/>
      <c r="H6" s="271"/>
      <c r="I6" s="156"/>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row>
    <row r="7" spans="1:126" ht="25.5">
      <c r="A7" s="20" t="s">
        <v>325</v>
      </c>
      <c r="B7" s="20" t="s">
        <v>44</v>
      </c>
      <c r="C7" s="25" t="s">
        <v>326</v>
      </c>
      <c r="D7" s="45"/>
      <c r="E7" s="135">
        <v>1</v>
      </c>
      <c r="F7" s="273">
        <v>380000</v>
      </c>
      <c r="G7" s="274"/>
      <c r="H7" s="275">
        <f>E7*F7</f>
        <v>380000</v>
      </c>
      <c r="I7" s="276">
        <f>+E7*G7</f>
        <v>0</v>
      </c>
      <c r="J7" s="1"/>
      <c r="K7" s="1"/>
      <c r="L7" s="1"/>
      <c r="M7" s="277"/>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row>
    <row r="8" spans="1:13" ht="12" customHeight="1" thickBot="1">
      <c r="A8" s="21"/>
      <c r="B8" s="21"/>
      <c r="C8" s="21"/>
      <c r="D8" s="21"/>
      <c r="E8" s="278"/>
      <c r="F8" s="21"/>
      <c r="G8" s="21"/>
      <c r="H8" s="76"/>
      <c r="I8" s="159"/>
      <c r="M8" s="277"/>
    </row>
    <row r="9" spans="1:126" ht="15" customHeight="1" thickTop="1">
      <c r="A9" s="22" t="s">
        <v>39</v>
      </c>
      <c r="B9" s="497" t="s">
        <v>41</v>
      </c>
      <c r="C9" s="526"/>
      <c r="D9" s="279"/>
      <c r="E9" s="280"/>
      <c r="F9" s="281"/>
      <c r="G9" s="281"/>
      <c r="H9" s="160">
        <f>SUM(H7:H8)</f>
        <v>380000</v>
      </c>
      <c r="I9" s="153">
        <f>SUM(I7:I8)</f>
        <v>0</v>
      </c>
      <c r="J9" s="282"/>
      <c r="K9" s="282"/>
      <c r="L9" s="10"/>
      <c r="M9" s="277"/>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row>
    <row r="10" spans="1:126" ht="6" customHeight="1" thickBot="1">
      <c r="A10" s="14"/>
      <c r="B10" s="514"/>
      <c r="C10" s="515"/>
      <c r="D10" s="283"/>
      <c r="E10" s="140"/>
      <c r="F10" s="12"/>
      <c r="G10" s="12"/>
      <c r="H10" s="78"/>
      <c r="I10" s="158"/>
      <c r="J10" s="13"/>
      <c r="K10" s="13"/>
      <c r="L10" s="13"/>
      <c r="M10" s="277"/>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row>
    <row r="11" spans="1:16" ht="15" customHeight="1" thickBot="1">
      <c r="A11" s="120" t="s">
        <v>37</v>
      </c>
      <c r="B11" s="502" t="s">
        <v>23</v>
      </c>
      <c r="C11" s="535"/>
      <c r="D11" s="284"/>
      <c r="E11" s="508"/>
      <c r="F11" s="537"/>
      <c r="G11" s="284"/>
      <c r="H11" s="163">
        <f>H9</f>
        <v>380000</v>
      </c>
      <c r="I11" s="164">
        <f>I9</f>
        <v>0</v>
      </c>
      <c r="M11" s="277"/>
      <c r="P11" s="188">
        <f>+H11/239.64-I11</f>
        <v>1585.7119011851112</v>
      </c>
    </row>
    <row r="12" spans="4:9" ht="15" customHeight="1">
      <c r="D12" s="285"/>
      <c r="E12" s="141"/>
      <c r="F12" s="285"/>
      <c r="G12" s="285"/>
      <c r="I12" s="148"/>
    </row>
    <row r="13" spans="1:126" ht="15" customHeight="1">
      <c r="A13" s="19" t="s">
        <v>24</v>
      </c>
      <c r="B13" s="494" t="s">
        <v>25</v>
      </c>
      <c r="C13" s="534"/>
      <c r="D13" s="265"/>
      <c r="E13" s="266"/>
      <c r="F13" s="267"/>
      <c r="G13" s="267"/>
      <c r="H13" s="268"/>
      <c r="I13" s="156"/>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row>
    <row r="14" spans="4:9" ht="12" customHeight="1">
      <c r="D14" s="285"/>
      <c r="E14" s="141"/>
      <c r="F14" s="285"/>
      <c r="G14" s="285"/>
      <c r="I14" s="148"/>
    </row>
    <row r="15" spans="1:126" ht="15" customHeight="1">
      <c r="A15" s="14" t="s">
        <v>26</v>
      </c>
      <c r="B15" s="491" t="s">
        <v>27</v>
      </c>
      <c r="C15" s="492"/>
      <c r="D15" s="265"/>
      <c r="E15" s="140"/>
      <c r="F15" s="12"/>
      <c r="G15" s="12"/>
      <c r="H15" s="78"/>
      <c r="I15" s="158"/>
      <c r="J15" s="13"/>
      <c r="K15" s="13"/>
      <c r="L15" s="13"/>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row>
    <row r="16" spans="4:9" ht="12" customHeight="1">
      <c r="D16" s="285"/>
      <c r="E16" s="141"/>
      <c r="F16" s="285"/>
      <c r="G16" s="285"/>
      <c r="I16" s="148"/>
    </row>
    <row r="17" spans="1:9" ht="24" customHeight="1">
      <c r="A17" s="20" t="s">
        <v>28</v>
      </c>
      <c r="B17" s="20" t="s">
        <v>112</v>
      </c>
      <c r="C17" s="25" t="s">
        <v>327</v>
      </c>
      <c r="D17" s="45" t="s">
        <v>431</v>
      </c>
      <c r="E17" s="135">
        <v>13.28</v>
      </c>
      <c r="F17" s="275">
        <v>750</v>
      </c>
      <c r="G17" s="274"/>
      <c r="H17" s="275">
        <f>E17*F17</f>
        <v>9960</v>
      </c>
      <c r="I17" s="276">
        <f>+E17*G17</f>
        <v>0</v>
      </c>
    </row>
    <row r="18" spans="1:9" ht="12" customHeight="1">
      <c r="A18" s="20"/>
      <c r="B18" s="20"/>
      <c r="C18" s="25"/>
      <c r="D18" s="45"/>
      <c r="E18" s="135"/>
      <c r="F18" s="275"/>
      <c r="G18" s="274"/>
      <c r="H18" s="275"/>
      <c r="I18" s="276"/>
    </row>
    <row r="19" spans="1:16" ht="22.5">
      <c r="A19" s="50" t="s">
        <v>29</v>
      </c>
      <c r="B19" s="20" t="s">
        <v>112</v>
      </c>
      <c r="C19" s="25" t="s">
        <v>193</v>
      </c>
      <c r="D19" s="45" t="s">
        <v>432</v>
      </c>
      <c r="E19" s="135">
        <v>1.4</v>
      </c>
      <c r="F19" s="275">
        <v>820</v>
      </c>
      <c r="G19" s="274"/>
      <c r="H19" s="275">
        <f>E19*F19</f>
        <v>1148</v>
      </c>
      <c r="I19" s="276">
        <f>+E19*G19</f>
        <v>0</v>
      </c>
      <c r="M19" s="286"/>
      <c r="P19" s="188"/>
    </row>
    <row r="20" spans="1:16" ht="12.75">
      <c r="A20" s="50"/>
      <c r="B20" s="20"/>
      <c r="C20" s="25"/>
      <c r="D20" s="45"/>
      <c r="E20" s="135"/>
      <c r="F20" s="275"/>
      <c r="G20" s="274"/>
      <c r="H20" s="275"/>
      <c r="I20" s="276"/>
      <c r="M20" s="286"/>
      <c r="P20" s="188"/>
    </row>
    <row r="21" spans="1:16" ht="23.25" customHeight="1">
      <c r="A21" s="50" t="s">
        <v>130</v>
      </c>
      <c r="B21" s="20" t="s">
        <v>112</v>
      </c>
      <c r="C21" s="25" t="s">
        <v>578</v>
      </c>
      <c r="D21" s="45"/>
      <c r="E21" s="135">
        <v>203.5</v>
      </c>
      <c r="F21" s="275">
        <v>1320</v>
      </c>
      <c r="G21" s="274"/>
      <c r="H21" s="275">
        <f>E21*F21</f>
        <v>268620</v>
      </c>
      <c r="I21" s="276">
        <f>+E21*G21</f>
        <v>0</v>
      </c>
      <c r="M21" s="286"/>
      <c r="P21" s="188"/>
    </row>
    <row r="22" spans="1:16" ht="15" customHeight="1">
      <c r="A22" s="50"/>
      <c r="B22" s="20"/>
      <c r="C22" s="25"/>
      <c r="D22" s="45"/>
      <c r="E22" s="135"/>
      <c r="F22" s="275"/>
      <c r="G22" s="274"/>
      <c r="H22" s="275"/>
      <c r="I22" s="436"/>
      <c r="M22" s="286"/>
      <c r="P22" s="188"/>
    </row>
    <row r="23" spans="1:16" ht="23.25" customHeight="1">
      <c r="A23" s="50">
        <v>21324</v>
      </c>
      <c r="B23" s="20" t="s">
        <v>112</v>
      </c>
      <c r="C23" s="25" t="s">
        <v>579</v>
      </c>
      <c r="D23" s="45"/>
      <c r="E23" s="135">
        <v>69.3</v>
      </c>
      <c r="F23" s="275"/>
      <c r="G23" s="274"/>
      <c r="H23" s="275"/>
      <c r="I23" s="436">
        <f>E23*G23</f>
        <v>0</v>
      </c>
      <c r="M23" s="286"/>
      <c r="P23" s="188"/>
    </row>
    <row r="24" spans="1:16" ht="12" customHeight="1" thickBot="1">
      <c r="A24" s="26"/>
      <c r="B24" s="26"/>
      <c r="C24" s="36"/>
      <c r="D24" s="61"/>
      <c r="E24" s="278"/>
      <c r="F24" s="287"/>
      <c r="G24" s="287"/>
      <c r="H24" s="76"/>
      <c r="I24" s="159"/>
      <c r="P24" s="188">
        <f aca="true" t="shared" si="0" ref="P24:P47">+H24/239.64-I24</f>
        <v>0</v>
      </c>
    </row>
    <row r="25" spans="1:126" ht="15" customHeight="1" thickTop="1">
      <c r="A25" s="27" t="s">
        <v>26</v>
      </c>
      <c r="B25" s="497" t="s">
        <v>54</v>
      </c>
      <c r="C25" s="501"/>
      <c r="D25" s="288"/>
      <c r="E25" s="289"/>
      <c r="F25" s="290"/>
      <c r="G25" s="290"/>
      <c r="H25" s="160">
        <f>SUM(H13:H24)</f>
        <v>279728</v>
      </c>
      <c r="I25" s="153">
        <f>SUM(I16:I24)</f>
        <v>0</v>
      </c>
      <c r="J25" s="282"/>
      <c r="K25" s="282"/>
      <c r="L25" s="10"/>
      <c r="M25" s="1"/>
      <c r="N25" s="1"/>
      <c r="O25" s="1"/>
      <c r="P25" s="188">
        <f t="shared" si="0"/>
        <v>1167.2842597229178</v>
      </c>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row>
    <row r="26" spans="4:16" ht="12" customHeight="1">
      <c r="D26" s="291"/>
      <c r="E26" s="141"/>
      <c r="F26" s="291"/>
      <c r="G26" s="291"/>
      <c r="I26" s="148"/>
      <c r="P26" s="188">
        <f t="shared" si="0"/>
        <v>0</v>
      </c>
    </row>
    <row r="27" spans="1:126" ht="12.75">
      <c r="A27" s="14" t="s">
        <v>55</v>
      </c>
      <c r="B27" s="491" t="s">
        <v>31</v>
      </c>
      <c r="C27" s="492"/>
      <c r="D27" s="292"/>
      <c r="E27" s="145"/>
      <c r="F27" s="66"/>
      <c r="G27" s="66"/>
      <c r="H27" s="78"/>
      <c r="I27" s="158"/>
      <c r="J27" s="13"/>
      <c r="K27" s="13"/>
      <c r="L27" s="13"/>
      <c r="M27" s="1"/>
      <c r="N27" s="1"/>
      <c r="O27" s="1"/>
      <c r="P27" s="188">
        <f t="shared" si="0"/>
        <v>0</v>
      </c>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row>
    <row r="28" spans="1:126" ht="12" customHeight="1">
      <c r="A28" s="14"/>
      <c r="B28" s="51"/>
      <c r="C28" s="34"/>
      <c r="D28" s="292"/>
      <c r="E28" s="145"/>
      <c r="F28" s="66"/>
      <c r="G28" s="66"/>
      <c r="H28" s="78"/>
      <c r="I28" s="158"/>
      <c r="J28" s="13"/>
      <c r="K28" s="13"/>
      <c r="L28" s="13"/>
      <c r="M28" s="1"/>
      <c r="N28" s="1"/>
      <c r="O28" s="1"/>
      <c r="P28" s="188"/>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row>
    <row r="29" spans="1:16" ht="23.25" customHeight="1">
      <c r="A29" s="50" t="s">
        <v>32</v>
      </c>
      <c r="B29" s="20" t="s">
        <v>17</v>
      </c>
      <c r="C29" s="25" t="s">
        <v>576</v>
      </c>
      <c r="D29" s="45" t="s">
        <v>433</v>
      </c>
      <c r="E29" s="135">
        <v>66</v>
      </c>
      <c r="F29" s="275">
        <v>110</v>
      </c>
      <c r="G29" s="274"/>
      <c r="H29" s="275">
        <f>E29*F29</f>
        <v>7260</v>
      </c>
      <c r="I29" s="276">
        <f>+E29*G29</f>
        <v>0</v>
      </c>
      <c r="P29" s="188"/>
    </row>
    <row r="30" spans="1:16" ht="12" customHeight="1" thickBot="1">
      <c r="A30" s="26"/>
      <c r="B30" s="26"/>
      <c r="C30" s="36"/>
      <c r="D30" s="61"/>
      <c r="E30" s="278"/>
      <c r="F30" s="287"/>
      <c r="G30" s="287"/>
      <c r="H30" s="76"/>
      <c r="I30" s="159"/>
      <c r="M30" s="277"/>
      <c r="P30" s="188">
        <f t="shared" si="0"/>
        <v>0</v>
      </c>
    </row>
    <row r="31" spans="1:126" ht="15" customHeight="1" thickTop="1">
      <c r="A31" s="27" t="s">
        <v>55</v>
      </c>
      <c r="B31" s="497" t="s">
        <v>54</v>
      </c>
      <c r="C31" s="497"/>
      <c r="D31" s="67"/>
      <c r="E31" s="289"/>
      <c r="F31" s="290"/>
      <c r="G31" s="290"/>
      <c r="H31" s="160">
        <f>SUM(H27:H30)</f>
        <v>7260</v>
      </c>
      <c r="I31" s="153">
        <f>SUM(I26:I30)</f>
        <v>0</v>
      </c>
      <c r="J31" s="282"/>
      <c r="K31" s="282"/>
      <c r="L31" s="10"/>
      <c r="M31" s="277"/>
      <c r="N31" s="1"/>
      <c r="O31" s="1"/>
      <c r="P31" s="188">
        <f t="shared" si="0"/>
        <v>30.295443164747123</v>
      </c>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row>
    <row r="32" spans="4:16" ht="12" customHeight="1">
      <c r="D32" s="291"/>
      <c r="E32" s="141"/>
      <c r="F32" s="291"/>
      <c r="G32" s="291"/>
      <c r="I32" s="148"/>
      <c r="M32" s="277"/>
      <c r="P32" s="188">
        <f t="shared" si="0"/>
        <v>0</v>
      </c>
    </row>
    <row r="33" spans="1:126" ht="15" customHeight="1">
      <c r="A33" s="14" t="s">
        <v>68</v>
      </c>
      <c r="B33" s="491" t="s">
        <v>69</v>
      </c>
      <c r="C33" s="492"/>
      <c r="D33" s="292"/>
      <c r="E33" s="145"/>
      <c r="F33" s="66"/>
      <c r="G33" s="66"/>
      <c r="H33" s="78"/>
      <c r="I33" s="158"/>
      <c r="J33" s="13"/>
      <c r="K33" s="13"/>
      <c r="L33" s="13"/>
      <c r="M33" s="277"/>
      <c r="N33" s="1"/>
      <c r="O33" s="1"/>
      <c r="P33" s="188">
        <f t="shared" si="0"/>
        <v>0</v>
      </c>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row>
    <row r="34" spans="4:16" ht="12" customHeight="1">
      <c r="D34" s="291"/>
      <c r="E34" s="141"/>
      <c r="F34" s="291"/>
      <c r="G34" s="291"/>
      <c r="I34" s="148"/>
      <c r="M34" s="277"/>
      <c r="P34" s="188">
        <f t="shared" si="0"/>
        <v>0</v>
      </c>
    </row>
    <row r="35" spans="1:16" ht="22.5">
      <c r="A35" s="50" t="s">
        <v>184</v>
      </c>
      <c r="B35" s="50" t="s">
        <v>331</v>
      </c>
      <c r="C35" s="25" t="s">
        <v>332</v>
      </c>
      <c r="D35" s="193"/>
      <c r="E35" s="135">
        <v>50.2</v>
      </c>
      <c r="F35" s="293">
        <f>14.9*239.64</f>
        <v>3570.636</v>
      </c>
      <c r="G35" s="274"/>
      <c r="H35" s="191">
        <f>E35*F35</f>
        <v>179245.9272</v>
      </c>
      <c r="I35" s="276">
        <f>+E35*G35</f>
        <v>0</v>
      </c>
      <c r="M35" s="277"/>
      <c r="P35" s="188"/>
    </row>
    <row r="36" spans="1:16" ht="12" customHeight="1" thickBot="1">
      <c r="A36" s="26"/>
      <c r="B36" s="26"/>
      <c r="C36" s="36"/>
      <c r="D36" s="61"/>
      <c r="E36" s="278"/>
      <c r="F36" s="287"/>
      <c r="G36" s="287"/>
      <c r="H36" s="76"/>
      <c r="I36" s="159"/>
      <c r="M36" s="277"/>
      <c r="P36" s="188">
        <f t="shared" si="0"/>
        <v>0</v>
      </c>
    </row>
    <row r="37" spans="1:126" ht="24.75" customHeight="1" thickTop="1">
      <c r="A37" s="29" t="s">
        <v>68</v>
      </c>
      <c r="B37" s="497" t="s">
        <v>57</v>
      </c>
      <c r="C37" s="501"/>
      <c r="D37" s="288"/>
      <c r="E37" s="289"/>
      <c r="F37" s="290"/>
      <c r="G37" s="290"/>
      <c r="H37" s="162">
        <f>SUM(H33:H36)</f>
        <v>179245.9272</v>
      </c>
      <c r="I37" s="154">
        <f>SUM(I33:I36)</f>
        <v>0</v>
      </c>
      <c r="J37" s="282"/>
      <c r="K37" s="282"/>
      <c r="L37" s="10"/>
      <c r="M37" s="277"/>
      <c r="N37" s="1"/>
      <c r="O37" s="1"/>
      <c r="P37" s="188">
        <f t="shared" si="0"/>
        <v>747.98</v>
      </c>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row>
    <row r="38" spans="1:126" ht="12" customHeight="1">
      <c r="A38" s="14"/>
      <c r="B38" s="30"/>
      <c r="C38" s="30"/>
      <c r="D38" s="68"/>
      <c r="E38" s="294"/>
      <c r="F38" s="295"/>
      <c r="G38" s="295"/>
      <c r="H38" s="40"/>
      <c r="I38" s="296"/>
      <c r="J38" s="282"/>
      <c r="K38" s="282"/>
      <c r="L38" s="10"/>
      <c r="M38" s="277"/>
      <c r="N38" s="1"/>
      <c r="O38" s="1"/>
      <c r="P38" s="188">
        <f t="shared" si="0"/>
        <v>0</v>
      </c>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row>
    <row r="39" spans="1:126" ht="15" customHeight="1">
      <c r="A39" s="14" t="s">
        <v>52</v>
      </c>
      <c r="B39" s="491" t="s">
        <v>70</v>
      </c>
      <c r="C39" s="492"/>
      <c r="D39" s="292"/>
      <c r="E39" s="145"/>
      <c r="F39" s="66"/>
      <c r="G39" s="66"/>
      <c r="H39" s="78"/>
      <c r="I39" s="158"/>
      <c r="J39" s="13"/>
      <c r="K39" s="13"/>
      <c r="L39" s="13"/>
      <c r="M39" s="277"/>
      <c r="N39" s="1"/>
      <c r="O39" s="1"/>
      <c r="P39" s="188">
        <f t="shared" si="0"/>
        <v>0</v>
      </c>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row>
    <row r="40" spans="4:16" ht="12" customHeight="1">
      <c r="D40" s="291"/>
      <c r="E40" s="141"/>
      <c r="F40" s="291"/>
      <c r="G40" s="291"/>
      <c r="I40" s="148"/>
      <c r="M40" s="277"/>
      <c r="P40" s="188">
        <f t="shared" si="0"/>
        <v>0</v>
      </c>
    </row>
    <row r="41" spans="1:16" ht="22.5">
      <c r="A41" s="20" t="s">
        <v>71</v>
      </c>
      <c r="B41" s="20" t="s">
        <v>17</v>
      </c>
      <c r="C41" s="25" t="s">
        <v>333</v>
      </c>
      <c r="D41" s="45"/>
      <c r="E41" s="135">
        <v>92.1</v>
      </c>
      <c r="F41" s="275">
        <v>550</v>
      </c>
      <c r="G41" s="274"/>
      <c r="H41" s="275">
        <f>E41*F41</f>
        <v>50655</v>
      </c>
      <c r="I41" s="276">
        <f>+E41*G41</f>
        <v>0</v>
      </c>
      <c r="M41" s="277"/>
      <c r="P41" s="188">
        <f t="shared" si="0"/>
        <v>211.37956935403105</v>
      </c>
    </row>
    <row r="42" spans="1:16" ht="12" customHeight="1">
      <c r="A42" s="20"/>
      <c r="B42" s="20"/>
      <c r="C42" s="25"/>
      <c r="D42" s="45"/>
      <c r="E42" s="141"/>
      <c r="F42" s="275"/>
      <c r="G42" s="274"/>
      <c r="H42" s="275"/>
      <c r="I42" s="276"/>
      <c r="M42" s="277"/>
      <c r="P42" s="188">
        <f t="shared" si="0"/>
        <v>0</v>
      </c>
    </row>
    <row r="43" spans="1:16" ht="12.75">
      <c r="A43" s="50" t="s">
        <v>72</v>
      </c>
      <c r="B43" s="20" t="s">
        <v>17</v>
      </c>
      <c r="C43" s="25" t="s">
        <v>73</v>
      </c>
      <c r="D43" s="45"/>
      <c r="E43" s="135">
        <v>92.1</v>
      </c>
      <c r="F43" s="275">
        <v>120</v>
      </c>
      <c r="G43" s="274"/>
      <c r="H43" s="275">
        <f>E43*F43</f>
        <v>11052</v>
      </c>
      <c r="I43" s="276">
        <f>+E43*G43</f>
        <v>0</v>
      </c>
      <c r="M43" s="277"/>
      <c r="P43" s="188">
        <f t="shared" si="0"/>
        <v>46.11917876815223</v>
      </c>
    </row>
    <row r="44" spans="1:16" ht="12" customHeight="1" thickBot="1">
      <c r="A44" s="26"/>
      <c r="B44" s="26"/>
      <c r="C44" s="36"/>
      <c r="D44" s="61"/>
      <c r="E44" s="278"/>
      <c r="F44" s="287"/>
      <c r="G44" s="287"/>
      <c r="H44" s="76"/>
      <c r="I44" s="159"/>
      <c r="M44" s="277"/>
      <c r="P44" s="188">
        <f t="shared" si="0"/>
        <v>0</v>
      </c>
    </row>
    <row r="45" spans="1:126" ht="15" customHeight="1" thickTop="1">
      <c r="A45" s="27" t="s">
        <v>52</v>
      </c>
      <c r="B45" s="497" t="s">
        <v>56</v>
      </c>
      <c r="C45" s="497"/>
      <c r="D45" s="67"/>
      <c r="E45" s="289"/>
      <c r="F45" s="290"/>
      <c r="G45" s="290"/>
      <c r="H45" s="160">
        <f>SUM(H40:H44)</f>
        <v>61707</v>
      </c>
      <c r="I45" s="153">
        <f>SUM(I39:I44)</f>
        <v>0</v>
      </c>
      <c r="J45" s="282"/>
      <c r="K45" s="282"/>
      <c r="L45" s="10"/>
      <c r="M45" s="277"/>
      <c r="N45" s="1"/>
      <c r="O45" s="1"/>
      <c r="P45" s="188">
        <f t="shared" si="0"/>
        <v>257.4987481221833</v>
      </c>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row>
    <row r="46" spans="4:16" ht="12" customHeight="1">
      <c r="D46" s="291"/>
      <c r="E46" s="141"/>
      <c r="F46" s="291"/>
      <c r="G46" s="291"/>
      <c r="I46" s="148"/>
      <c r="M46" s="277"/>
      <c r="P46" s="188">
        <f t="shared" si="0"/>
        <v>0</v>
      </c>
    </row>
    <row r="47" spans="1:126" ht="24.75" customHeight="1">
      <c r="A47" s="15" t="s">
        <v>74</v>
      </c>
      <c r="B47" s="491" t="s">
        <v>75</v>
      </c>
      <c r="C47" s="492"/>
      <c r="D47" s="292"/>
      <c r="E47" s="145"/>
      <c r="F47" s="66"/>
      <c r="G47" s="66"/>
      <c r="H47" s="78"/>
      <c r="I47" s="158"/>
      <c r="J47" s="13"/>
      <c r="K47" s="13"/>
      <c r="L47" s="13"/>
      <c r="M47" s="277"/>
      <c r="N47" s="1"/>
      <c r="O47" s="1"/>
      <c r="P47" s="188">
        <f t="shared" si="0"/>
        <v>0</v>
      </c>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row>
    <row r="48" spans="1:126" ht="12" customHeight="1">
      <c r="A48" s="15"/>
      <c r="B48" s="51"/>
      <c r="C48" s="34"/>
      <c r="D48" s="292"/>
      <c r="E48" s="145"/>
      <c r="F48" s="66"/>
      <c r="G48" s="66"/>
      <c r="H48" s="78"/>
      <c r="I48" s="158"/>
      <c r="J48" s="13"/>
      <c r="K48" s="13"/>
      <c r="L48" s="13"/>
      <c r="M48" s="277"/>
      <c r="N48" s="1"/>
      <c r="O48" s="1"/>
      <c r="P48" s="188"/>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row>
    <row r="49" spans="1:16" ht="24" customHeight="1">
      <c r="A49" s="50" t="s">
        <v>121</v>
      </c>
      <c r="B49" s="20" t="s">
        <v>76</v>
      </c>
      <c r="C49" s="25" t="s">
        <v>122</v>
      </c>
      <c r="D49" s="45" t="s">
        <v>434</v>
      </c>
      <c r="E49" s="135">
        <v>2.38</v>
      </c>
      <c r="F49" s="275">
        <v>175</v>
      </c>
      <c r="G49" s="274"/>
      <c r="H49" s="275">
        <f>E49*F49</f>
        <v>416.5</v>
      </c>
      <c r="I49" s="276">
        <f>+E49*G49</f>
        <v>0</v>
      </c>
      <c r="M49" s="286"/>
      <c r="P49" s="188"/>
    </row>
    <row r="50" spans="4:16" ht="12" customHeight="1">
      <c r="D50" s="291"/>
      <c r="E50" s="141"/>
      <c r="F50" s="291"/>
      <c r="G50" s="291"/>
      <c r="I50" s="148"/>
      <c r="M50" s="286"/>
      <c r="P50" s="188"/>
    </row>
    <row r="51" spans="1:16" ht="24" customHeight="1">
      <c r="A51" s="50" t="s">
        <v>77</v>
      </c>
      <c r="B51" s="20" t="s">
        <v>76</v>
      </c>
      <c r="C51" s="25" t="s">
        <v>580</v>
      </c>
      <c r="D51" s="45" t="s">
        <v>435</v>
      </c>
      <c r="E51" s="135">
        <v>602.7</v>
      </c>
      <c r="F51" s="275">
        <v>490</v>
      </c>
      <c r="G51" s="274"/>
      <c r="H51" s="275">
        <f>E51*F51</f>
        <v>295323</v>
      </c>
      <c r="I51" s="276">
        <f>+E51*G51</f>
        <v>0</v>
      </c>
      <c r="M51" s="286"/>
      <c r="P51" s="188"/>
    </row>
    <row r="52" spans="1:16" ht="12.75">
      <c r="A52" s="20"/>
      <c r="B52" s="20"/>
      <c r="C52" s="25"/>
      <c r="D52" s="45"/>
      <c r="E52" s="135"/>
      <c r="F52" s="275"/>
      <c r="G52" s="274"/>
      <c r="H52" s="275"/>
      <c r="I52" s="276"/>
      <c r="M52" s="286"/>
      <c r="P52" s="188"/>
    </row>
    <row r="53" spans="1:16" ht="13.5" customHeight="1">
      <c r="A53" s="50" t="s">
        <v>78</v>
      </c>
      <c r="B53" s="20" t="s">
        <v>112</v>
      </c>
      <c r="C53" s="25" t="s">
        <v>79</v>
      </c>
      <c r="D53" s="45"/>
      <c r="E53" s="135">
        <v>1.4</v>
      </c>
      <c r="F53" s="275">
        <v>100</v>
      </c>
      <c r="G53" s="274"/>
      <c r="H53" s="275">
        <f>E53*F53</f>
        <v>140</v>
      </c>
      <c r="I53" s="276">
        <f>+E53*G53</f>
        <v>0</v>
      </c>
      <c r="M53" s="286"/>
      <c r="P53" s="188"/>
    </row>
    <row r="54" spans="1:16" ht="12" customHeight="1">
      <c r="A54" s="20"/>
      <c r="B54" s="20"/>
      <c r="C54" s="25"/>
      <c r="D54" s="45"/>
      <c r="E54" s="141"/>
      <c r="F54" s="275"/>
      <c r="G54" s="274"/>
      <c r="H54" s="275"/>
      <c r="I54" s="276"/>
      <c r="M54" s="286"/>
      <c r="P54" s="188"/>
    </row>
    <row r="55" spans="1:16" ht="22.5">
      <c r="A55" s="50" t="s">
        <v>80</v>
      </c>
      <c r="B55" s="20" t="s">
        <v>112</v>
      </c>
      <c r="C55" s="25" t="s">
        <v>95</v>
      </c>
      <c r="D55" s="45"/>
      <c r="E55" s="135">
        <v>0</v>
      </c>
      <c r="F55" s="275">
        <v>140</v>
      </c>
      <c r="G55" s="274"/>
      <c r="H55" s="275">
        <f>E55*F55</f>
        <v>0</v>
      </c>
      <c r="I55" s="276">
        <f>+E55*G55</f>
        <v>0</v>
      </c>
      <c r="M55" s="286"/>
      <c r="P55" s="188"/>
    </row>
    <row r="56" spans="1:16" ht="12" customHeight="1">
      <c r="A56" s="20"/>
      <c r="B56" s="20"/>
      <c r="C56" s="25"/>
      <c r="D56" s="45"/>
      <c r="E56" s="141"/>
      <c r="F56" s="275"/>
      <c r="G56" s="274"/>
      <c r="H56" s="275"/>
      <c r="I56" s="276"/>
      <c r="M56" s="286"/>
      <c r="P56" s="188"/>
    </row>
    <row r="57" spans="1:16" ht="45">
      <c r="A57" s="50" t="s">
        <v>81</v>
      </c>
      <c r="B57" s="20" t="s">
        <v>76</v>
      </c>
      <c r="C57" s="25" t="s">
        <v>583</v>
      </c>
      <c r="D57" s="45"/>
      <c r="E57" s="135">
        <v>602.7</v>
      </c>
      <c r="F57" s="275">
        <v>1540</v>
      </c>
      <c r="G57" s="274"/>
      <c r="H57" s="275">
        <f>E57*F57</f>
        <v>928158.0000000001</v>
      </c>
      <c r="I57" s="276">
        <f>+E57*G57</f>
        <v>0</v>
      </c>
      <c r="M57" s="286"/>
      <c r="P57" s="188"/>
    </row>
    <row r="58" spans="1:16" ht="12" customHeight="1" thickBot="1">
      <c r="A58" s="26"/>
      <c r="B58" s="26"/>
      <c r="C58" s="36"/>
      <c r="D58" s="61"/>
      <c r="E58" s="278"/>
      <c r="F58" s="287"/>
      <c r="G58" s="287"/>
      <c r="H58" s="76"/>
      <c r="I58" s="159"/>
      <c r="M58" s="277"/>
      <c r="P58" s="188">
        <f>+H58/239.64-I58</f>
        <v>0</v>
      </c>
    </row>
    <row r="59" spans="1:126" ht="24.75" customHeight="1" thickTop="1">
      <c r="A59" s="29" t="s">
        <v>74</v>
      </c>
      <c r="B59" s="497" t="s">
        <v>58</v>
      </c>
      <c r="C59" s="501"/>
      <c r="D59" s="288"/>
      <c r="E59" s="289"/>
      <c r="F59" s="290"/>
      <c r="G59" s="290"/>
      <c r="H59" s="162">
        <f>SUM(H47:H58)</f>
        <v>1224037.5</v>
      </c>
      <c r="I59" s="154">
        <f>SUM(I47:I58)</f>
        <v>0</v>
      </c>
      <c r="J59" s="282"/>
      <c r="K59" s="282"/>
      <c r="L59" s="10"/>
      <c r="M59" s="277"/>
      <c r="N59" s="1"/>
      <c r="O59" s="1"/>
      <c r="P59" s="188">
        <f>+H59/239.64-I59</f>
        <v>5107.817976965449</v>
      </c>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row>
    <row r="60" spans="4:13" ht="6" customHeight="1" thickBot="1">
      <c r="D60" s="291"/>
      <c r="E60" s="141"/>
      <c r="F60" s="291"/>
      <c r="G60" s="291"/>
      <c r="I60" s="148"/>
      <c r="M60" s="277"/>
    </row>
    <row r="61" spans="1:16" ht="15" customHeight="1" thickBot="1">
      <c r="A61" s="120" t="s">
        <v>24</v>
      </c>
      <c r="B61" s="502" t="s">
        <v>53</v>
      </c>
      <c r="C61" s="535"/>
      <c r="D61" s="297"/>
      <c r="E61" s="510"/>
      <c r="F61" s="536"/>
      <c r="G61" s="297"/>
      <c r="H61" s="163">
        <f>H25+H31+H37+H45+H59</f>
        <v>1751978.4272</v>
      </c>
      <c r="I61" s="164">
        <f>I25+I31+I37+I45+I59</f>
        <v>0</v>
      </c>
      <c r="M61" s="277"/>
      <c r="P61" s="188">
        <f>+H61/239.64-I61</f>
        <v>7310.876427975297</v>
      </c>
    </row>
    <row r="62" spans="4:9" ht="15" customHeight="1">
      <c r="D62" s="291"/>
      <c r="E62" s="141"/>
      <c r="F62" s="291"/>
      <c r="G62" s="291"/>
      <c r="I62" s="148"/>
    </row>
    <row r="63" spans="1:126" ht="15" customHeight="1">
      <c r="A63" s="19" t="s">
        <v>87</v>
      </c>
      <c r="B63" s="494" t="s">
        <v>88</v>
      </c>
      <c r="C63" s="534"/>
      <c r="D63" s="292"/>
      <c r="E63" s="298"/>
      <c r="F63" s="299"/>
      <c r="G63" s="299"/>
      <c r="H63" s="268"/>
      <c r="I63" s="156"/>
      <c r="J63" s="1"/>
      <c r="K63" s="1"/>
      <c r="L63" s="1"/>
      <c r="M63" s="1"/>
      <c r="N63" s="1"/>
      <c r="O63" s="1"/>
      <c r="P63" s="188">
        <f>+H63/239.64-I63</f>
        <v>0</v>
      </c>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row>
    <row r="64" spans="1:126" ht="15" customHeight="1">
      <c r="A64" s="124"/>
      <c r="B64" s="125"/>
      <c r="C64" s="264"/>
      <c r="D64" s="292"/>
      <c r="E64" s="298"/>
      <c r="F64" s="303"/>
      <c r="G64" s="303"/>
      <c r="H64" s="268"/>
      <c r="I64" s="156"/>
      <c r="J64" s="1"/>
      <c r="K64" s="1"/>
      <c r="L64" s="1"/>
      <c r="M64" s="1"/>
      <c r="N64" s="1"/>
      <c r="O64" s="1"/>
      <c r="P64" s="188">
        <f>+H64/239.64-I64</f>
        <v>0</v>
      </c>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row>
    <row r="65" spans="1:126" s="17" customFormat="1" ht="15" customHeight="1">
      <c r="A65" s="14" t="s">
        <v>171</v>
      </c>
      <c r="B65" s="491" t="s">
        <v>172</v>
      </c>
      <c r="C65" s="492"/>
      <c r="D65" s="292"/>
      <c r="E65" s="145"/>
      <c r="F65" s="150"/>
      <c r="G65" s="150"/>
      <c r="H65" s="78"/>
      <c r="I65" s="158"/>
      <c r="J65" s="304"/>
      <c r="K65" s="13"/>
      <c r="L65" s="13"/>
      <c r="M65" s="16"/>
      <c r="N65" s="16"/>
      <c r="O65" s="16"/>
      <c r="P65" s="188">
        <f>+H65/239.64-I65</f>
        <v>0</v>
      </c>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row>
    <row r="66" spans="1:126" s="17" customFormat="1" ht="15" customHeight="1">
      <c r="A66" s="14"/>
      <c r="B66" s="51"/>
      <c r="C66" s="34"/>
      <c r="D66" s="292"/>
      <c r="E66" s="145"/>
      <c r="F66" s="150"/>
      <c r="G66" s="150"/>
      <c r="H66" s="78"/>
      <c r="I66" s="158"/>
      <c r="J66" s="304"/>
      <c r="K66" s="13"/>
      <c r="L66" s="13"/>
      <c r="M66" s="16"/>
      <c r="N66" s="16"/>
      <c r="O66" s="16"/>
      <c r="P66" s="188">
        <f>+H66/239.64-I66</f>
        <v>0</v>
      </c>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row>
    <row r="67" spans="1:16" ht="22.5">
      <c r="A67" s="20" t="s">
        <v>340</v>
      </c>
      <c r="B67" s="20" t="s">
        <v>44</v>
      </c>
      <c r="C67" s="25" t="s">
        <v>341</v>
      </c>
      <c r="D67" s="45"/>
      <c r="E67" s="135">
        <v>46</v>
      </c>
      <c r="F67" s="213">
        <v>1900</v>
      </c>
      <c r="G67" s="274"/>
      <c r="H67" s="305">
        <f>+E67*F67</f>
        <v>87400</v>
      </c>
      <c r="I67" s="276">
        <f>+E67*G67</f>
        <v>0</v>
      </c>
      <c r="J67" s="306"/>
      <c r="P67" s="188"/>
    </row>
    <row r="68" spans="1:16" ht="12" customHeight="1" thickBot="1">
      <c r="A68" s="26"/>
      <c r="B68" s="26"/>
      <c r="C68" s="36"/>
      <c r="D68" s="61"/>
      <c r="E68" s="278"/>
      <c r="F68" s="287"/>
      <c r="G68" s="287"/>
      <c r="H68" s="76"/>
      <c r="I68" s="159"/>
      <c r="J68" s="306"/>
      <c r="P68" s="188">
        <f aca="true" t="shared" si="1" ref="P68:P79">+H68/239.64-I68</f>
        <v>0</v>
      </c>
    </row>
    <row r="69" spans="1:126" ht="24.75" customHeight="1" thickTop="1">
      <c r="A69" s="29" t="s">
        <v>171</v>
      </c>
      <c r="B69" s="497" t="s">
        <v>174</v>
      </c>
      <c r="C69" s="501"/>
      <c r="D69" s="288"/>
      <c r="E69" s="289"/>
      <c r="F69" s="290"/>
      <c r="G69" s="290"/>
      <c r="H69" s="162">
        <f>SUM(H65:H68)</f>
        <v>87400</v>
      </c>
      <c r="I69" s="154">
        <f>SUM(I66:I68)</f>
        <v>0</v>
      </c>
      <c r="J69" s="307"/>
      <c r="K69" s="282"/>
      <c r="L69" s="10"/>
      <c r="M69" s="1"/>
      <c r="N69" s="1"/>
      <c r="O69" s="1"/>
      <c r="P69" s="188">
        <f t="shared" si="1"/>
        <v>364.71373727257554</v>
      </c>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row>
    <row r="70" spans="4:16" ht="6" customHeight="1" thickBot="1">
      <c r="D70" s="291"/>
      <c r="E70" s="141"/>
      <c r="F70" s="291"/>
      <c r="G70" s="291"/>
      <c r="I70" s="148"/>
      <c r="J70" s="306"/>
      <c r="P70" s="188">
        <f t="shared" si="1"/>
        <v>0</v>
      </c>
    </row>
    <row r="71" spans="1:16" ht="15" customHeight="1" thickBot="1">
      <c r="A71" s="120" t="s">
        <v>87</v>
      </c>
      <c r="B71" s="502" t="s">
        <v>4</v>
      </c>
      <c r="C71" s="535"/>
      <c r="D71" s="297"/>
      <c r="E71" s="510"/>
      <c r="F71" s="536"/>
      <c r="G71" s="297"/>
      <c r="H71" s="163">
        <f>+H69</f>
        <v>87400</v>
      </c>
      <c r="I71" s="164">
        <f>+I69</f>
        <v>0</v>
      </c>
      <c r="J71" s="306"/>
      <c r="P71" s="188">
        <f t="shared" si="1"/>
        <v>364.71373727257554</v>
      </c>
    </row>
    <row r="72" spans="1:16" ht="15" customHeight="1">
      <c r="A72" s="170"/>
      <c r="B72" s="165"/>
      <c r="C72" s="308"/>
      <c r="D72" s="309"/>
      <c r="E72" s="256"/>
      <c r="F72" s="309"/>
      <c r="G72" s="309"/>
      <c r="H72" s="168"/>
      <c r="I72" s="169"/>
      <c r="P72" s="188">
        <f t="shared" si="1"/>
        <v>0</v>
      </c>
    </row>
    <row r="73" spans="1:126" ht="15" customHeight="1">
      <c r="A73" s="19" t="s">
        <v>343</v>
      </c>
      <c r="B73" s="494" t="s">
        <v>344</v>
      </c>
      <c r="C73" s="534"/>
      <c r="D73" s="292"/>
      <c r="E73" s="298"/>
      <c r="F73" s="299"/>
      <c r="G73" s="268"/>
      <c r="H73" s="310"/>
      <c r="I73" s="311"/>
      <c r="J73" s="1"/>
      <c r="K73" s="1"/>
      <c r="L73" s="1"/>
      <c r="M73" s="1"/>
      <c r="N73" s="1"/>
      <c r="O73" s="1"/>
      <c r="P73" s="188">
        <f t="shared" si="1"/>
        <v>0</v>
      </c>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row>
    <row r="74" spans="4:16" ht="12" customHeight="1">
      <c r="D74" s="291"/>
      <c r="E74" s="141"/>
      <c r="F74" s="291"/>
      <c r="G74" s="79"/>
      <c r="H74"/>
      <c r="I74" s="24"/>
      <c r="P74" s="188">
        <f t="shared" si="1"/>
        <v>0</v>
      </c>
    </row>
    <row r="75" spans="1:16" ht="12" customHeight="1">
      <c r="A75" s="197" t="s">
        <v>345</v>
      </c>
      <c r="B75" s="491" t="s">
        <v>346</v>
      </c>
      <c r="C75" s="492"/>
      <c r="D75" s="262"/>
      <c r="E75" s="140"/>
      <c r="F75" s="12"/>
      <c r="G75" s="312"/>
      <c r="H75" s="12"/>
      <c r="I75" s="312"/>
      <c r="P75" s="188">
        <f t="shared" si="1"/>
        <v>0</v>
      </c>
    </row>
    <row r="76" spans="1:16" ht="12" customHeight="1">
      <c r="A76" s="313"/>
      <c r="G76" s="314"/>
      <c r="H76" s="24"/>
      <c r="I76" s="314"/>
      <c r="P76" s="188">
        <f t="shared" si="1"/>
        <v>0</v>
      </c>
    </row>
    <row r="77" spans="1:16" ht="24" customHeight="1">
      <c r="A77" s="220" t="s">
        <v>351</v>
      </c>
      <c r="B77" s="20" t="s">
        <v>348</v>
      </c>
      <c r="C77" s="25" t="s">
        <v>352</v>
      </c>
      <c r="D77" s="45" t="s">
        <v>436</v>
      </c>
      <c r="E77" s="135">
        <v>29.49</v>
      </c>
      <c r="F77" s="213">
        <v>5850</v>
      </c>
      <c r="G77" s="274"/>
      <c r="H77" s="305">
        <f>+E77*F77</f>
        <v>172516.5</v>
      </c>
      <c r="I77" s="276">
        <f>+E77*G77</f>
        <v>0</v>
      </c>
      <c r="M77" s="277"/>
      <c r="P77" s="188">
        <f>+H77/239.64-I77</f>
        <v>719.8985978968453</v>
      </c>
    </row>
    <row r="78" spans="1:16" ht="12" customHeight="1">
      <c r="A78" s="313"/>
      <c r="G78" s="314"/>
      <c r="H78" s="148"/>
      <c r="I78" s="314"/>
      <c r="P78" s="188"/>
    </row>
    <row r="79" spans="1:16" ht="24" customHeight="1">
      <c r="A79" s="220" t="s">
        <v>402</v>
      </c>
      <c r="B79" s="20" t="s">
        <v>348</v>
      </c>
      <c r="C79" s="25" t="s">
        <v>403</v>
      </c>
      <c r="D79" s="45"/>
      <c r="E79" s="135"/>
      <c r="F79" s="213"/>
      <c r="G79" s="274"/>
      <c r="H79" s="305"/>
      <c r="I79" s="276"/>
      <c r="M79" s="277"/>
      <c r="P79" s="188">
        <f t="shared" si="1"/>
        <v>0</v>
      </c>
    </row>
    <row r="80" spans="1:16" ht="12" customHeight="1">
      <c r="A80" s="220"/>
      <c r="B80" s="20"/>
      <c r="C80" s="391" t="s">
        <v>404</v>
      </c>
      <c r="D80" s="45" t="s">
        <v>437</v>
      </c>
      <c r="E80" s="135">
        <v>19.13</v>
      </c>
      <c r="F80" s="213">
        <v>5850</v>
      </c>
      <c r="G80" s="274"/>
      <c r="H80" s="305">
        <f>+E80*F80</f>
        <v>111910.5</v>
      </c>
      <c r="I80" s="276">
        <f>+E80*G80</f>
        <v>0</v>
      </c>
      <c r="M80" s="277"/>
      <c r="P80" s="188"/>
    </row>
    <row r="81" spans="1:16" ht="12" customHeight="1">
      <c r="A81" s="220"/>
      <c r="B81" s="20"/>
      <c r="C81" s="391" t="s">
        <v>406</v>
      </c>
      <c r="D81" s="45" t="s">
        <v>438</v>
      </c>
      <c r="E81" s="135">
        <v>29.84</v>
      </c>
      <c r="F81" s="213">
        <v>5850</v>
      </c>
      <c r="G81" s="274"/>
      <c r="H81" s="305">
        <f>+E81*F81</f>
        <v>174564</v>
      </c>
      <c r="I81" s="276">
        <f>+E81*G81</f>
        <v>0</v>
      </c>
      <c r="M81" s="277"/>
      <c r="P81" s="188"/>
    </row>
    <row r="82" spans="1:16" ht="12" customHeight="1" thickBot="1">
      <c r="A82" s="28"/>
      <c r="B82" s="28"/>
      <c r="C82" s="28"/>
      <c r="D82" s="28"/>
      <c r="E82" s="249"/>
      <c r="F82" s="28"/>
      <c r="G82" s="215"/>
      <c r="H82" s="28"/>
      <c r="I82" s="215"/>
      <c r="M82" s="277"/>
      <c r="P82" s="188">
        <f>+H82/239.64-I82</f>
        <v>0</v>
      </c>
    </row>
    <row r="83" spans="1:16" ht="12" customHeight="1" thickTop="1">
      <c r="A83" s="27" t="s">
        <v>345</v>
      </c>
      <c r="B83" s="497" t="s">
        <v>354</v>
      </c>
      <c r="C83" s="501"/>
      <c r="D83" s="41"/>
      <c r="E83" s="280"/>
      <c r="F83" s="281"/>
      <c r="G83" s="317"/>
      <c r="H83" s="115">
        <f>SUM(H74:H82)</f>
        <v>458991</v>
      </c>
      <c r="I83" s="153">
        <f>SUM(I75:I82)</f>
        <v>0</v>
      </c>
      <c r="M83" s="277"/>
      <c r="P83" s="188">
        <f>+H83/239.64-I83</f>
        <v>1915.3355032548825</v>
      </c>
    </row>
    <row r="84" spans="5:16" ht="12" customHeight="1">
      <c r="E84" s="318"/>
      <c r="F84" s="186"/>
      <c r="G84" s="314"/>
      <c r="H84" s="319"/>
      <c r="I84" s="314"/>
      <c r="M84" s="277"/>
      <c r="P84" s="188">
        <f>+H84/239.64-I84</f>
        <v>0</v>
      </c>
    </row>
    <row r="85" spans="1:16" ht="12" customHeight="1">
      <c r="A85" s="320" t="s">
        <v>355</v>
      </c>
      <c r="B85" s="517" t="s">
        <v>356</v>
      </c>
      <c r="C85" s="518"/>
      <c r="D85" s="321"/>
      <c r="G85" s="314"/>
      <c r="H85" s="319"/>
      <c r="I85" s="314"/>
      <c r="M85" s="277"/>
      <c r="P85" s="188">
        <f>+H85/239.64-I85</f>
        <v>0</v>
      </c>
    </row>
    <row r="86" spans="2:16" ht="12" customHeight="1">
      <c r="B86" s="184"/>
      <c r="D86" s="184"/>
      <c r="G86" s="314"/>
      <c r="H86" s="319"/>
      <c r="I86" s="314"/>
      <c r="M86" s="277"/>
      <c r="P86" s="188"/>
    </row>
    <row r="87" spans="1:16" ht="34.5" customHeight="1">
      <c r="A87" s="220" t="s">
        <v>408</v>
      </c>
      <c r="B87" s="20" t="s">
        <v>358</v>
      </c>
      <c r="C87" s="322" t="s">
        <v>409</v>
      </c>
      <c r="D87" s="189"/>
      <c r="E87" s="324">
        <v>1756.1</v>
      </c>
      <c r="F87" s="213">
        <v>290</v>
      </c>
      <c r="G87" s="274"/>
      <c r="H87" s="305">
        <f>+E87*F87</f>
        <v>509269</v>
      </c>
      <c r="I87" s="276">
        <f>+E87*G87</f>
        <v>0</v>
      </c>
      <c r="M87" s="277"/>
      <c r="P87" s="188"/>
    </row>
    <row r="88" spans="1:16" ht="12" customHeight="1" thickBot="1">
      <c r="A88" s="28"/>
      <c r="B88" s="214"/>
      <c r="C88" s="28"/>
      <c r="D88" s="214"/>
      <c r="E88" s="249"/>
      <c r="F88" s="28"/>
      <c r="G88" s="215"/>
      <c r="H88" s="216"/>
      <c r="I88" s="215"/>
      <c r="M88" s="277"/>
      <c r="P88" s="188">
        <f>+H88/239.64-I88</f>
        <v>0</v>
      </c>
    </row>
    <row r="89" spans="1:16" ht="12" customHeight="1" thickTop="1">
      <c r="A89" s="27" t="s">
        <v>355</v>
      </c>
      <c r="B89" s="497" t="s">
        <v>360</v>
      </c>
      <c r="C89" s="501"/>
      <c r="D89" s="41"/>
      <c r="E89" s="280"/>
      <c r="F89" s="281"/>
      <c r="G89" s="317"/>
      <c r="H89" s="115">
        <f>SUM(H86:H88)</f>
        <v>509269</v>
      </c>
      <c r="I89" s="153">
        <f>SUM(I86:I88)</f>
        <v>0</v>
      </c>
      <c r="M89" s="277"/>
      <c r="P89" s="188">
        <f>+H89/239.64-I89</f>
        <v>2125.1418794858955</v>
      </c>
    </row>
    <row r="90" spans="2:16" ht="12" customHeight="1">
      <c r="B90" s="184"/>
      <c r="D90" s="184"/>
      <c r="E90" s="318"/>
      <c r="F90" s="186"/>
      <c r="G90" s="314"/>
      <c r="H90" s="319"/>
      <c r="I90" s="314"/>
      <c r="P90" s="188">
        <f>+H90/239.64-I90</f>
        <v>0</v>
      </c>
    </row>
    <row r="91" spans="1:16" ht="12" customHeight="1">
      <c r="A91" s="197" t="s">
        <v>361</v>
      </c>
      <c r="B91" s="491" t="s">
        <v>362</v>
      </c>
      <c r="C91" s="492"/>
      <c r="D91" s="184"/>
      <c r="G91" s="314"/>
      <c r="H91" s="319"/>
      <c r="I91" s="314"/>
      <c r="P91" s="188">
        <f>+H91/239.64-I91</f>
        <v>0</v>
      </c>
    </row>
    <row r="92" spans="1:16" ht="12" customHeight="1">
      <c r="A92" s="197"/>
      <c r="B92" s="51"/>
      <c r="C92" s="34"/>
      <c r="D92" s="184"/>
      <c r="G92" s="314"/>
      <c r="H92" s="392"/>
      <c r="I92" s="314"/>
      <c r="P92" s="188"/>
    </row>
    <row r="93" spans="1:9" ht="34.5" customHeight="1">
      <c r="A93" s="220" t="s">
        <v>363</v>
      </c>
      <c r="B93" s="237" t="s">
        <v>331</v>
      </c>
      <c r="C93" s="192" t="s">
        <v>364</v>
      </c>
      <c r="D93" s="325" t="s">
        <v>439</v>
      </c>
      <c r="E93" s="324">
        <v>60.1</v>
      </c>
      <c r="F93" s="213">
        <v>25500</v>
      </c>
      <c r="G93" s="326"/>
      <c r="H93" s="305">
        <f>+E93*F93</f>
        <v>1532550</v>
      </c>
      <c r="I93" s="327">
        <f>+E93*G93</f>
        <v>0</v>
      </c>
    </row>
    <row r="94" spans="1:9" ht="12" customHeight="1">
      <c r="A94" s="220"/>
      <c r="B94" s="237"/>
      <c r="C94" s="192"/>
      <c r="D94" s="325"/>
      <c r="E94" s="135"/>
      <c r="F94" s="213"/>
      <c r="G94" s="326"/>
      <c r="H94" s="305"/>
      <c r="I94" s="327"/>
    </row>
    <row r="95" spans="1:16" ht="36" customHeight="1">
      <c r="A95" s="220" t="s">
        <v>412</v>
      </c>
      <c r="B95" s="130" t="s">
        <v>331</v>
      </c>
      <c r="C95" s="25" t="s">
        <v>413</v>
      </c>
      <c r="D95" s="189" t="s">
        <v>440</v>
      </c>
      <c r="E95" s="187">
        <v>18.3</v>
      </c>
      <c r="F95" s="213">
        <v>27500</v>
      </c>
      <c r="G95" s="274"/>
      <c r="H95" s="305">
        <f>+E95*F95</f>
        <v>503250</v>
      </c>
      <c r="I95" s="276">
        <f>+E95*G95</f>
        <v>0</v>
      </c>
      <c r="M95" t="s">
        <v>415</v>
      </c>
      <c r="P95" s="188">
        <f>+H95/239.64-I95</f>
        <v>2100.0250375563346</v>
      </c>
    </row>
    <row r="96" spans="1:16" ht="12" customHeight="1">
      <c r="A96" s="220"/>
      <c r="B96" s="130"/>
      <c r="C96" s="25"/>
      <c r="D96" s="189"/>
      <c r="E96" s="324"/>
      <c r="F96" s="213"/>
      <c r="G96" s="274"/>
      <c r="H96" s="305"/>
      <c r="I96" s="276"/>
      <c r="P96" s="188"/>
    </row>
    <row r="97" spans="1:9" ht="24" customHeight="1">
      <c r="A97" s="393" t="s">
        <v>416</v>
      </c>
      <c r="B97" s="237" t="s">
        <v>331</v>
      </c>
      <c r="C97" s="192" t="s">
        <v>417</v>
      </c>
      <c r="D97" s="189"/>
      <c r="E97" s="394">
        <v>18.3</v>
      </c>
      <c r="F97" s="213">
        <v>1320</v>
      </c>
      <c r="G97" s="326"/>
      <c r="H97" s="305">
        <f>+E97*F97</f>
        <v>24156</v>
      </c>
      <c r="I97" s="327">
        <f>+E97*G97</f>
        <v>0</v>
      </c>
    </row>
    <row r="98" spans="1:9" ht="12.75" customHeight="1">
      <c r="A98" s="220"/>
      <c r="B98" s="237"/>
      <c r="C98" s="192"/>
      <c r="D98" s="189"/>
      <c r="E98" s="324"/>
      <c r="F98" s="213"/>
      <c r="G98" s="326"/>
      <c r="H98" s="305"/>
      <c r="I98" s="327"/>
    </row>
    <row r="99" spans="1:9" ht="24" customHeight="1">
      <c r="A99" s="393" t="s">
        <v>418</v>
      </c>
      <c r="B99" s="237" t="s">
        <v>331</v>
      </c>
      <c r="C99" s="192" t="s">
        <v>419</v>
      </c>
      <c r="D99" s="189"/>
      <c r="E99" s="394">
        <v>18.3</v>
      </c>
      <c r="F99" s="213">
        <v>1180</v>
      </c>
      <c r="G99" s="326"/>
      <c r="H99" s="305">
        <f>+E99*F99</f>
        <v>21594</v>
      </c>
      <c r="I99" s="327">
        <f>+E99*G99</f>
        <v>0</v>
      </c>
    </row>
    <row r="100" spans="1:9" ht="12" customHeight="1">
      <c r="A100" s="393"/>
      <c r="B100" s="237"/>
      <c r="C100" s="192"/>
      <c r="D100" s="189"/>
      <c r="E100" s="187"/>
      <c r="F100" s="213"/>
      <c r="G100" s="326"/>
      <c r="H100" s="305"/>
      <c r="I100" s="327"/>
    </row>
    <row r="101" spans="1:9" ht="24" customHeight="1">
      <c r="A101" s="220" t="s">
        <v>420</v>
      </c>
      <c r="B101" s="237" t="s">
        <v>331</v>
      </c>
      <c r="C101" s="192" t="s">
        <v>421</v>
      </c>
      <c r="D101" s="189"/>
      <c r="E101" s="394">
        <v>18.3</v>
      </c>
      <c r="F101" s="213">
        <v>1540</v>
      </c>
      <c r="G101" s="326"/>
      <c r="H101" s="305">
        <f>+E101*F101</f>
        <v>28182</v>
      </c>
      <c r="I101" s="327">
        <f>+E101*G101</f>
        <v>0</v>
      </c>
    </row>
    <row r="102" spans="1:9" ht="12" customHeight="1">
      <c r="A102" s="220"/>
      <c r="B102" s="237"/>
      <c r="C102" s="192"/>
      <c r="D102" s="189"/>
      <c r="E102" s="324"/>
      <c r="F102" s="213"/>
      <c r="G102" s="326"/>
      <c r="H102" s="305"/>
      <c r="I102" s="327"/>
    </row>
    <row r="103" spans="1:9" ht="24" customHeight="1">
      <c r="A103" s="220" t="s">
        <v>422</v>
      </c>
      <c r="B103" s="237" t="s">
        <v>331</v>
      </c>
      <c r="C103" s="192" t="s">
        <v>423</v>
      </c>
      <c r="D103" s="189"/>
      <c r="E103" s="394">
        <v>18.3</v>
      </c>
      <c r="F103" s="213">
        <v>2340</v>
      </c>
      <c r="G103" s="326"/>
      <c r="H103" s="305">
        <f>+E103*F103</f>
        <v>42822</v>
      </c>
      <c r="I103" s="327">
        <f>+E103*G103</f>
        <v>0</v>
      </c>
    </row>
    <row r="104" spans="1:16" ht="12" customHeight="1" thickBot="1">
      <c r="A104" s="28"/>
      <c r="B104" s="214"/>
      <c r="C104" s="28"/>
      <c r="D104" s="214"/>
      <c r="E104" s="249"/>
      <c r="F104" s="28"/>
      <c r="G104" s="215"/>
      <c r="H104" s="216"/>
      <c r="I104" s="215"/>
      <c r="K104" t="s">
        <v>369</v>
      </c>
      <c r="L104" s="328">
        <f>SUM(E95:E103)</f>
        <v>91.5</v>
      </c>
      <c r="M104" s="329" t="s">
        <v>331</v>
      </c>
      <c r="P104" s="188">
        <f>+H104/239.64-I104</f>
        <v>0</v>
      </c>
    </row>
    <row r="105" spans="1:16" ht="12" customHeight="1" thickTop="1">
      <c r="A105" s="27" t="s">
        <v>361</v>
      </c>
      <c r="B105" s="497" t="s">
        <v>370</v>
      </c>
      <c r="C105" s="501"/>
      <c r="D105" s="41"/>
      <c r="E105" s="280"/>
      <c r="F105" s="281"/>
      <c r="G105" s="317"/>
      <c r="H105" s="115">
        <f>SUM(H91:H103)</f>
        <v>2152554</v>
      </c>
      <c r="I105" s="153">
        <f>SUM(I92:I103)</f>
        <v>0</v>
      </c>
      <c r="J105" s="330"/>
      <c r="K105" t="s">
        <v>371</v>
      </c>
      <c r="L105" s="305">
        <f>SUM('[1]PZ1-rek'!F9)</f>
        <v>46524.98825738608</v>
      </c>
      <c r="M105" t="s">
        <v>372</v>
      </c>
      <c r="N105" s="331">
        <f>+L105*239.64</f>
        <v>11149248.186</v>
      </c>
      <c r="P105" s="188">
        <f>+H105/239.64-I105</f>
        <v>8982.448673009514</v>
      </c>
    </row>
    <row r="106" spans="1:16" ht="12" customHeight="1">
      <c r="A106" s="14"/>
      <c r="B106" s="122"/>
      <c r="C106" s="127"/>
      <c r="D106" s="395"/>
      <c r="E106" s="360"/>
      <c r="F106" s="3"/>
      <c r="G106" s="396"/>
      <c r="H106" s="131"/>
      <c r="I106" s="172"/>
      <c r="J106" s="330"/>
      <c r="L106" s="397"/>
      <c r="N106" s="331"/>
      <c r="P106" s="188"/>
    </row>
    <row r="107" spans="1:16" ht="12" customHeight="1">
      <c r="A107" s="197" t="s">
        <v>373</v>
      </c>
      <c r="B107" s="517" t="s">
        <v>374</v>
      </c>
      <c r="C107" s="518"/>
      <c r="D107" s="332"/>
      <c r="E107" s="333"/>
      <c r="F107" s="213"/>
      <c r="G107" s="334"/>
      <c r="H107" s="213"/>
      <c r="I107" s="334"/>
      <c r="K107" t="s">
        <v>375</v>
      </c>
      <c r="L107" t="e">
        <f>+L104/#REF!</f>
        <v>#REF!</v>
      </c>
      <c r="M107" t="s">
        <v>376</v>
      </c>
      <c r="N107" s="331" t="e">
        <f>+L107*239.64</f>
        <v>#REF!</v>
      </c>
      <c r="P107" s="188"/>
    </row>
    <row r="108" spans="1:16" ht="12" customHeight="1">
      <c r="A108" s="220"/>
      <c r="B108" s="184"/>
      <c r="C108" s="316"/>
      <c r="D108" s="332"/>
      <c r="E108" s="333"/>
      <c r="F108" s="213"/>
      <c r="G108" s="334"/>
      <c r="H108" s="213"/>
      <c r="I108" s="334"/>
      <c r="K108" t="s">
        <v>377</v>
      </c>
      <c r="L108" s="329">
        <v>11.65</v>
      </c>
      <c r="M108" s="329" t="s">
        <v>378</v>
      </c>
      <c r="P108" s="188"/>
    </row>
    <row r="109" spans="1:16" ht="14.25" customHeight="1">
      <c r="A109" s="220" t="s">
        <v>424</v>
      </c>
      <c r="B109" s="235" t="s">
        <v>348</v>
      </c>
      <c r="C109" s="332" t="s">
        <v>425</v>
      </c>
      <c r="D109" s="189" t="s">
        <v>441</v>
      </c>
      <c r="E109" s="187">
        <f>1.16*30</f>
        <v>34.8</v>
      </c>
      <c r="F109" s="335">
        <f>239.64*5</f>
        <v>1198.1999999999998</v>
      </c>
      <c r="G109" s="274"/>
      <c r="H109" s="305">
        <f>+E109*F109</f>
        <v>41697.35999999999</v>
      </c>
      <c r="I109" s="276">
        <f>+E109*G109</f>
        <v>0</v>
      </c>
      <c r="N109" s="331"/>
      <c r="P109" s="188"/>
    </row>
    <row r="110" spans="1:16" ht="14.25" customHeight="1">
      <c r="A110" s="220"/>
      <c r="B110" s="398"/>
      <c r="C110" s="332"/>
      <c r="D110" s="323"/>
      <c r="E110" s="324"/>
      <c r="F110" s="335"/>
      <c r="G110" s="274"/>
      <c r="H110" s="305"/>
      <c r="I110" s="276"/>
      <c r="N110" s="331"/>
      <c r="P110" s="188"/>
    </row>
    <row r="111" spans="1:16" ht="81.75" customHeight="1">
      <c r="A111" s="220" t="s">
        <v>379</v>
      </c>
      <c r="B111" s="237" t="s">
        <v>331</v>
      </c>
      <c r="C111" s="332" t="s">
        <v>582</v>
      </c>
      <c r="D111" s="325" t="s">
        <v>442</v>
      </c>
      <c r="E111" s="187">
        <v>114.4</v>
      </c>
      <c r="F111" s="335">
        <f>98*239.64</f>
        <v>23484.719999999998</v>
      </c>
      <c r="G111" s="274"/>
      <c r="H111" s="305">
        <f>+E111*F111</f>
        <v>2686651.968</v>
      </c>
      <c r="I111" s="276">
        <f>+E111*G111</f>
        <v>0</v>
      </c>
      <c r="N111" s="331"/>
      <c r="P111" s="188"/>
    </row>
    <row r="112" spans="1:16" ht="12" customHeight="1" thickBot="1">
      <c r="A112" s="336"/>
      <c r="B112" s="337"/>
      <c r="C112" s="338"/>
      <c r="D112" s="339"/>
      <c r="E112" s="340"/>
      <c r="F112" s="341"/>
      <c r="G112" s="342"/>
      <c r="H112" s="343"/>
      <c r="I112" s="344"/>
      <c r="P112" s="188"/>
    </row>
    <row r="113" spans="1:16" ht="12" customHeight="1" thickTop="1">
      <c r="A113" s="27" t="s">
        <v>373</v>
      </c>
      <c r="B113" s="497" t="s">
        <v>381</v>
      </c>
      <c r="C113" s="501"/>
      <c r="D113" s="41"/>
      <c r="E113" s="280"/>
      <c r="F113" s="281"/>
      <c r="G113" s="317"/>
      <c r="H113" s="115">
        <f>SUM(H108:H112)</f>
        <v>2728349.3279999997</v>
      </c>
      <c r="I113" s="153">
        <f>SUM(I108:I112)</f>
        <v>0</v>
      </c>
      <c r="P113" s="188"/>
    </row>
    <row r="114" spans="2:16" ht="12" customHeight="1">
      <c r="B114" s="184"/>
      <c r="D114" s="184"/>
      <c r="E114" s="318"/>
      <c r="F114" s="186"/>
      <c r="G114" s="314"/>
      <c r="H114" s="319"/>
      <c r="I114" s="314"/>
      <c r="P114" s="188">
        <f>+H114/239.64-I114</f>
        <v>0</v>
      </c>
    </row>
    <row r="115" spans="1:16" s="306" customFormat="1" ht="12" customHeight="1">
      <c r="A115" s="197" t="s">
        <v>382</v>
      </c>
      <c r="B115" s="517" t="s">
        <v>383</v>
      </c>
      <c r="C115" s="518"/>
      <c r="D115" s="332"/>
      <c r="E115" s="333"/>
      <c r="F115" s="213"/>
      <c r="G115" s="334"/>
      <c r="H115" s="213"/>
      <c r="I115" s="334"/>
      <c r="P115" s="345">
        <f>+H115/239.64-I115</f>
        <v>0</v>
      </c>
    </row>
    <row r="116" spans="1:16" ht="12" customHeight="1">
      <c r="A116" s="220"/>
      <c r="B116" s="184"/>
      <c r="C116" s="316"/>
      <c r="D116" s="332"/>
      <c r="E116" s="333"/>
      <c r="F116" s="213"/>
      <c r="G116" s="334"/>
      <c r="H116" s="213"/>
      <c r="I116" s="334"/>
      <c r="P116" s="188">
        <f>+H116/239.64-I116</f>
        <v>0</v>
      </c>
    </row>
    <row r="117" spans="1:16" ht="21.75" customHeight="1">
      <c r="A117" s="220" t="s">
        <v>384</v>
      </c>
      <c r="B117" s="235" t="s">
        <v>348</v>
      </c>
      <c r="C117" s="315" t="s">
        <v>385</v>
      </c>
      <c r="D117" s="189" t="s">
        <v>443</v>
      </c>
      <c r="E117" s="187">
        <v>25.44</v>
      </c>
      <c r="F117" s="335">
        <v>950</v>
      </c>
      <c r="G117" s="274"/>
      <c r="H117" s="305">
        <f>+E117*F117</f>
        <v>24168</v>
      </c>
      <c r="I117" s="276">
        <f>+E117*G117</f>
        <v>0</v>
      </c>
      <c r="J117" s="306"/>
      <c r="P117" s="188"/>
    </row>
    <row r="118" spans="1:16" ht="12" customHeight="1">
      <c r="A118" s="220"/>
      <c r="B118" s="184"/>
      <c r="C118" s="316"/>
      <c r="D118" s="346"/>
      <c r="E118" s="324"/>
      <c r="G118" s="314"/>
      <c r="H118" s="24"/>
      <c r="I118" s="314"/>
      <c r="P118" s="188"/>
    </row>
    <row r="119" spans="1:16" ht="24" customHeight="1">
      <c r="A119" s="220" t="s">
        <v>387</v>
      </c>
      <c r="B119" s="235" t="s">
        <v>378</v>
      </c>
      <c r="C119" s="25" t="s">
        <v>388</v>
      </c>
      <c r="D119" s="346" t="s">
        <v>444</v>
      </c>
      <c r="E119" s="324">
        <v>29.33</v>
      </c>
      <c r="F119" s="335">
        <v>2600</v>
      </c>
      <c r="G119" s="274"/>
      <c r="H119" s="305">
        <f>+E119*F119</f>
        <v>76258</v>
      </c>
      <c r="I119" s="276">
        <f>+E119*G119</f>
        <v>0</v>
      </c>
      <c r="P119" s="188"/>
    </row>
    <row r="120" spans="1:16" ht="12" customHeight="1">
      <c r="A120" s="220"/>
      <c r="B120" s="184"/>
      <c r="C120" s="316"/>
      <c r="D120" s="346"/>
      <c r="E120" s="324"/>
      <c r="G120" s="314"/>
      <c r="H120" s="148"/>
      <c r="I120" s="314"/>
      <c r="P120" s="188"/>
    </row>
    <row r="121" spans="1:16" ht="23.25" customHeight="1">
      <c r="A121" s="220" t="s">
        <v>390</v>
      </c>
      <c r="B121" s="235" t="s">
        <v>378</v>
      </c>
      <c r="C121" s="25" t="s">
        <v>391</v>
      </c>
      <c r="D121" s="346" t="s">
        <v>445</v>
      </c>
      <c r="E121" s="324">
        <v>27.14</v>
      </c>
      <c r="F121" s="335">
        <v>2300</v>
      </c>
      <c r="G121" s="274"/>
      <c r="H121" s="305">
        <f>+E121*F121</f>
        <v>62422</v>
      </c>
      <c r="I121" s="276">
        <f>+E121*G121</f>
        <v>0</v>
      </c>
      <c r="P121" s="188"/>
    </row>
    <row r="122" spans="1:16" ht="12" customHeight="1" thickBot="1">
      <c r="A122" s="336"/>
      <c r="B122" s="337"/>
      <c r="C122" s="338"/>
      <c r="D122" s="339"/>
      <c r="E122" s="340"/>
      <c r="F122" s="341"/>
      <c r="G122" s="342"/>
      <c r="H122" s="343"/>
      <c r="I122" s="344"/>
      <c r="P122" s="188">
        <f>+H122/239.64-I122</f>
        <v>0</v>
      </c>
    </row>
    <row r="123" spans="1:16" ht="12" customHeight="1" thickTop="1">
      <c r="A123" s="27" t="s">
        <v>382</v>
      </c>
      <c r="B123" s="497" t="s">
        <v>393</v>
      </c>
      <c r="C123" s="501"/>
      <c r="D123" s="41"/>
      <c r="E123" s="280"/>
      <c r="F123" s="281"/>
      <c r="G123" s="317"/>
      <c r="H123" s="115">
        <f>SUM(H116:H122)</f>
        <v>162848</v>
      </c>
      <c r="I123" s="153">
        <f>SUM(I116:I122)</f>
        <v>0</v>
      </c>
      <c r="P123" s="188">
        <f>+H123/239.64-I123</f>
        <v>679.5526623268236</v>
      </c>
    </row>
    <row r="124" spans="1:16" ht="6" customHeight="1" thickBot="1">
      <c r="A124" s="349"/>
      <c r="D124" s="291"/>
      <c r="E124" s="141"/>
      <c r="F124" s="291"/>
      <c r="G124" s="79"/>
      <c r="H124"/>
      <c r="I124" s="350"/>
      <c r="P124" s="188">
        <f>+H124/239.64-I124</f>
        <v>0</v>
      </c>
    </row>
    <row r="125" spans="1:16" ht="15" customHeight="1" thickBot="1">
      <c r="A125" s="120" t="s">
        <v>343</v>
      </c>
      <c r="B125" s="502" t="s">
        <v>394</v>
      </c>
      <c r="C125" s="535"/>
      <c r="D125" s="297"/>
      <c r="E125" s="510"/>
      <c r="F125" s="536"/>
      <c r="G125" s="163"/>
      <c r="H125" s="163">
        <f>H83+H89+H105+H113+H123</f>
        <v>6012011.328</v>
      </c>
      <c r="I125" s="164">
        <f>I83+I89+I105+I113+I123</f>
        <v>0</v>
      </c>
      <c r="P125" s="188">
        <f>+H125/239.64-I125</f>
        <v>25087.678718077117</v>
      </c>
    </row>
    <row r="126" spans="1:16" ht="15" customHeight="1">
      <c r="A126" s="170"/>
      <c r="B126" s="165"/>
      <c r="C126" s="351"/>
      <c r="D126" s="352"/>
      <c r="E126" s="353"/>
      <c r="F126" s="354"/>
      <c r="G126" s="355"/>
      <c r="H126" s="355"/>
      <c r="I126" s="356"/>
      <c r="P126" s="188"/>
    </row>
    <row r="127" spans="1:126" ht="15" customHeight="1">
      <c r="A127" s="19" t="s">
        <v>5</v>
      </c>
      <c r="B127" s="494" t="s">
        <v>7</v>
      </c>
      <c r="C127" s="495"/>
      <c r="D127" s="292"/>
      <c r="E127" s="298"/>
      <c r="F127" s="299"/>
      <c r="G127" s="299"/>
      <c r="H127" s="268"/>
      <c r="I127" s="357"/>
      <c r="J127" s="301"/>
      <c r="K127" s="301"/>
      <c r="L127" s="301"/>
      <c r="M127" s="301"/>
      <c r="N127" s="301"/>
      <c r="O127" s="301"/>
      <c r="P127" s="188"/>
      <c r="Q127" s="301"/>
      <c r="R127" s="301"/>
      <c r="S127" s="301"/>
      <c r="T127" s="301"/>
      <c r="U127" s="301"/>
      <c r="V127" s="301"/>
      <c r="W127" s="301"/>
      <c r="X127" s="301"/>
      <c r="Y127" s="301"/>
      <c r="Z127" s="301"/>
      <c r="AA127" s="301"/>
      <c r="AB127" s="301"/>
      <c r="AC127" s="301"/>
      <c r="AD127" s="301"/>
      <c r="AE127" s="301"/>
      <c r="AF127" s="301"/>
      <c r="AG127" s="301"/>
      <c r="AH127" s="301"/>
      <c r="AI127" s="301"/>
      <c r="AJ127" s="301"/>
      <c r="AK127" s="301"/>
      <c r="AL127" s="301"/>
      <c r="AM127" s="301"/>
      <c r="AN127" s="301"/>
      <c r="AO127" s="301"/>
      <c r="AP127" s="301"/>
      <c r="AQ127" s="301"/>
      <c r="AR127" s="301"/>
      <c r="AS127" s="301"/>
      <c r="AT127" s="301"/>
      <c r="AU127" s="301"/>
      <c r="AV127" s="301"/>
      <c r="AW127" s="301"/>
      <c r="AX127" s="301"/>
      <c r="AY127" s="301"/>
      <c r="AZ127" s="301"/>
      <c r="BA127" s="301"/>
      <c r="BB127" s="301"/>
      <c r="BC127" s="301"/>
      <c r="BD127" s="301"/>
      <c r="BE127" s="301"/>
      <c r="BF127" s="301"/>
      <c r="BG127" s="301"/>
      <c r="BH127" s="301"/>
      <c r="BI127" s="301"/>
      <c r="BJ127" s="301"/>
      <c r="BK127" s="301"/>
      <c r="BL127" s="301"/>
      <c r="BM127" s="301"/>
      <c r="BN127" s="301"/>
      <c r="BO127" s="301"/>
      <c r="BP127" s="301"/>
      <c r="BQ127" s="301"/>
      <c r="BR127" s="301"/>
      <c r="BS127" s="301"/>
      <c r="BT127" s="301"/>
      <c r="BU127" s="301"/>
      <c r="BV127" s="301"/>
      <c r="BW127" s="301"/>
      <c r="BX127" s="301"/>
      <c r="BY127" s="301"/>
      <c r="BZ127" s="301"/>
      <c r="CA127" s="301"/>
      <c r="CB127" s="301"/>
      <c r="CC127" s="301"/>
      <c r="CD127" s="301"/>
      <c r="CE127" s="301"/>
      <c r="CF127" s="301"/>
      <c r="CG127" s="301"/>
      <c r="CH127" s="301"/>
      <c r="CI127" s="301"/>
      <c r="CJ127" s="301"/>
      <c r="CK127" s="301"/>
      <c r="CL127" s="301"/>
      <c r="CM127" s="301"/>
      <c r="CN127" s="301"/>
      <c r="CO127" s="301"/>
      <c r="CP127" s="301"/>
      <c r="CQ127" s="301"/>
      <c r="CR127" s="301"/>
      <c r="CS127" s="301"/>
      <c r="CT127" s="301"/>
      <c r="CU127" s="301"/>
      <c r="CV127" s="301"/>
      <c r="CW127" s="301"/>
      <c r="CX127" s="301"/>
      <c r="CY127" s="301"/>
      <c r="CZ127" s="301"/>
      <c r="DA127" s="301"/>
      <c r="DB127" s="301"/>
      <c r="DC127" s="301"/>
      <c r="DD127" s="301"/>
      <c r="DE127" s="301"/>
      <c r="DF127" s="301"/>
      <c r="DG127" s="301"/>
      <c r="DH127" s="301"/>
      <c r="DI127" s="301"/>
      <c r="DJ127" s="301"/>
      <c r="DK127" s="301"/>
      <c r="DL127" s="301"/>
      <c r="DM127" s="301"/>
      <c r="DN127" s="301"/>
      <c r="DO127" s="301"/>
      <c r="DP127" s="301"/>
      <c r="DQ127" s="301"/>
      <c r="DR127" s="301"/>
      <c r="DS127" s="301"/>
      <c r="DT127" s="301"/>
      <c r="DU127" s="301"/>
      <c r="DV127" s="301"/>
    </row>
    <row r="128" spans="4:16" ht="12" customHeight="1">
      <c r="D128" s="291"/>
      <c r="E128" s="141"/>
      <c r="F128" s="291"/>
      <c r="G128" s="291"/>
      <c r="I128" s="148"/>
      <c r="P128" s="188"/>
    </row>
    <row r="129" spans="1:126" ht="15" customHeight="1">
      <c r="A129" s="14"/>
      <c r="B129" s="358"/>
      <c r="C129" s="359" t="s">
        <v>395</v>
      </c>
      <c r="D129" s="272"/>
      <c r="E129" s="360"/>
      <c r="F129" s="3"/>
      <c r="G129" s="3"/>
      <c r="H129" s="131"/>
      <c r="I129" s="172"/>
      <c r="J129" s="282"/>
      <c r="K129" s="282"/>
      <c r="L129" s="10"/>
      <c r="M129" s="286"/>
      <c r="N129" s="301"/>
      <c r="O129" s="301"/>
      <c r="P129" s="188"/>
      <c r="Q129" s="301"/>
      <c r="R129" s="301"/>
      <c r="S129" s="301"/>
      <c r="T129" s="301"/>
      <c r="U129" s="301"/>
      <c r="V129" s="301"/>
      <c r="W129" s="301"/>
      <c r="X129" s="301"/>
      <c r="Y129" s="301"/>
      <c r="Z129" s="301"/>
      <c r="AA129" s="301"/>
      <c r="AB129" s="301"/>
      <c r="AC129" s="301"/>
      <c r="AD129" s="301"/>
      <c r="AE129" s="301"/>
      <c r="AF129" s="301"/>
      <c r="AG129" s="301"/>
      <c r="AH129" s="301"/>
      <c r="AI129" s="301"/>
      <c r="AJ129" s="301"/>
      <c r="AK129" s="301"/>
      <c r="AL129" s="301"/>
      <c r="AM129" s="301"/>
      <c r="AN129" s="301"/>
      <c r="AO129" s="301"/>
      <c r="AP129" s="301"/>
      <c r="AQ129" s="301"/>
      <c r="AR129" s="301"/>
      <c r="AS129" s="301"/>
      <c r="AT129" s="301"/>
      <c r="AU129" s="301"/>
      <c r="AV129" s="301"/>
      <c r="AW129" s="301"/>
      <c r="AX129" s="301"/>
      <c r="AY129" s="301"/>
      <c r="AZ129" s="301"/>
      <c r="BA129" s="301"/>
      <c r="BB129" s="301"/>
      <c r="BC129" s="301"/>
      <c r="BD129" s="301"/>
      <c r="BE129" s="301"/>
      <c r="BF129" s="301"/>
      <c r="BG129" s="301"/>
      <c r="BH129" s="301"/>
      <c r="BI129" s="301"/>
      <c r="BJ129" s="301"/>
      <c r="BK129" s="301"/>
      <c r="BL129" s="301"/>
      <c r="BM129" s="301"/>
      <c r="BN129" s="301"/>
      <c r="BO129" s="301"/>
      <c r="BP129" s="301"/>
      <c r="BQ129" s="301"/>
      <c r="BR129" s="301"/>
      <c r="BS129" s="301"/>
      <c r="BT129" s="301"/>
      <c r="BU129" s="301"/>
      <c r="BV129" s="301"/>
      <c r="BW129" s="301"/>
      <c r="BX129" s="301"/>
      <c r="BY129" s="301"/>
      <c r="BZ129" s="301"/>
      <c r="CA129" s="301"/>
      <c r="CB129" s="301"/>
      <c r="CC129" s="301"/>
      <c r="CD129" s="301"/>
      <c r="CE129" s="301"/>
      <c r="CF129" s="301"/>
      <c r="CG129" s="301"/>
      <c r="CH129" s="301"/>
      <c r="CI129" s="301"/>
      <c r="CJ129" s="301"/>
      <c r="CK129" s="301"/>
      <c r="CL129" s="301"/>
      <c r="CM129" s="301"/>
      <c r="CN129" s="301"/>
      <c r="CO129" s="301"/>
      <c r="CP129" s="301"/>
      <c r="CQ129" s="301"/>
      <c r="CR129" s="301"/>
      <c r="CS129" s="301"/>
      <c r="CT129" s="301"/>
      <c r="CU129" s="301"/>
      <c r="CV129" s="301"/>
      <c r="CW129" s="301"/>
      <c r="CX129" s="301"/>
      <c r="CY129" s="301"/>
      <c r="CZ129" s="301"/>
      <c r="DA129" s="301"/>
      <c r="DB129" s="301"/>
      <c r="DC129" s="301"/>
      <c r="DD129" s="301"/>
      <c r="DE129" s="301"/>
      <c r="DF129" s="301"/>
      <c r="DG129" s="301"/>
      <c r="DH129" s="301"/>
      <c r="DI129" s="301"/>
      <c r="DJ129" s="301"/>
      <c r="DK129" s="301"/>
      <c r="DL129" s="301"/>
      <c r="DM129" s="301"/>
      <c r="DN129" s="301"/>
      <c r="DO129" s="301"/>
      <c r="DP129" s="301"/>
      <c r="DQ129" s="301"/>
      <c r="DR129" s="301"/>
      <c r="DS129" s="301"/>
      <c r="DT129" s="301"/>
      <c r="DU129" s="301"/>
      <c r="DV129" s="301"/>
    </row>
    <row r="130" spans="4:16" ht="12" customHeight="1" thickBot="1">
      <c r="D130" s="285"/>
      <c r="E130" s="141"/>
      <c r="F130" s="285"/>
      <c r="G130" s="285"/>
      <c r="I130" s="148"/>
      <c r="M130" s="286"/>
      <c r="P130" s="188"/>
    </row>
    <row r="131" spans="1:16" ht="15" customHeight="1" thickBot="1">
      <c r="A131" s="120" t="s">
        <v>5</v>
      </c>
      <c r="B131" s="502" t="s">
        <v>92</v>
      </c>
      <c r="C131" s="535"/>
      <c r="D131" s="284"/>
      <c r="E131" s="508"/>
      <c r="F131" s="537"/>
      <c r="G131" s="284"/>
      <c r="H131" s="163">
        <v>0</v>
      </c>
      <c r="I131" s="164">
        <v>0</v>
      </c>
      <c r="M131" s="286"/>
      <c r="P131" s="188"/>
    </row>
    <row r="132" spans="1:16" ht="15" customHeight="1">
      <c r="A132" s="313"/>
      <c r="B132" s="313"/>
      <c r="C132" s="313"/>
      <c r="D132" s="361"/>
      <c r="E132" s="362"/>
      <c r="F132" s="361"/>
      <c r="G132" s="361"/>
      <c r="H132" s="363"/>
      <c r="I132" s="148"/>
      <c r="P132" s="188">
        <f aca="true" t="shared" si="2" ref="P132:P145">+H132/239.64-I132</f>
        <v>0</v>
      </c>
    </row>
    <row r="133" spans="1:126" ht="15" customHeight="1">
      <c r="A133" s="19" t="s">
        <v>93</v>
      </c>
      <c r="B133" s="494" t="s">
        <v>94</v>
      </c>
      <c r="C133" s="534"/>
      <c r="D133" s="265"/>
      <c r="E133" s="266"/>
      <c r="F133" s="267"/>
      <c r="G133" s="267"/>
      <c r="H133" s="268"/>
      <c r="I133" s="156"/>
      <c r="J133" s="1"/>
      <c r="K133" s="1"/>
      <c r="L133" s="1"/>
      <c r="M133" s="1"/>
      <c r="N133" s="1"/>
      <c r="O133" s="1"/>
      <c r="P133" s="188">
        <f t="shared" si="2"/>
        <v>0</v>
      </c>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row>
    <row r="134" spans="4:16" ht="12" customHeight="1">
      <c r="D134" s="285"/>
      <c r="E134" s="141"/>
      <c r="F134" s="285"/>
      <c r="G134" s="285"/>
      <c r="I134" s="148"/>
      <c r="P134" s="188">
        <f t="shared" si="2"/>
        <v>0</v>
      </c>
    </row>
    <row r="135" spans="1:126" s="17" customFormat="1" ht="24.75" customHeight="1">
      <c r="A135" s="14" t="s">
        <v>97</v>
      </c>
      <c r="B135" s="491" t="s">
        <v>106</v>
      </c>
      <c r="C135" s="492"/>
      <c r="D135" s="265"/>
      <c r="E135" s="140"/>
      <c r="F135" s="12"/>
      <c r="G135" s="12"/>
      <c r="H135" s="78"/>
      <c r="I135" s="158"/>
      <c r="J135" s="13"/>
      <c r="K135" s="13"/>
      <c r="L135" s="13"/>
      <c r="M135" s="16"/>
      <c r="N135" s="16"/>
      <c r="O135" s="16"/>
      <c r="P135" s="188">
        <f t="shared" si="2"/>
        <v>0</v>
      </c>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row>
    <row r="136" spans="1:126" s="17" customFormat="1" ht="12" customHeight="1">
      <c r="A136" s="14"/>
      <c r="B136" s="51"/>
      <c r="C136" s="34"/>
      <c r="D136" s="265"/>
      <c r="E136" s="140"/>
      <c r="F136" s="12"/>
      <c r="G136" s="12"/>
      <c r="H136" s="78"/>
      <c r="I136" s="158"/>
      <c r="J136" s="13"/>
      <c r="K136" s="13"/>
      <c r="L136" s="13"/>
      <c r="M136" s="16"/>
      <c r="N136" s="16"/>
      <c r="O136" s="16"/>
      <c r="P136" s="188">
        <f t="shared" si="2"/>
        <v>0</v>
      </c>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row>
    <row r="137" spans="1:16" ht="12" customHeight="1">
      <c r="A137" s="20" t="s">
        <v>98</v>
      </c>
      <c r="B137" s="20" t="s">
        <v>99</v>
      </c>
      <c r="C137" s="25" t="s">
        <v>100</v>
      </c>
      <c r="D137" s="25"/>
      <c r="E137" s="135">
        <v>40</v>
      </c>
      <c r="F137" s="275">
        <v>7189</v>
      </c>
      <c r="G137" s="274"/>
      <c r="H137" s="275">
        <f>E137*F137</f>
        <v>287560</v>
      </c>
      <c r="I137" s="276">
        <f>+E137*G137</f>
        <v>0</v>
      </c>
      <c r="P137" s="188">
        <f t="shared" si="2"/>
        <v>1199.9666165915542</v>
      </c>
    </row>
    <row r="138" spans="1:16" ht="12" customHeight="1">
      <c r="A138" s="20"/>
      <c r="B138" s="20"/>
      <c r="C138" s="25"/>
      <c r="D138" s="25"/>
      <c r="E138" s="135"/>
      <c r="F138" s="273"/>
      <c r="G138" s="275"/>
      <c r="H138" s="275"/>
      <c r="I138" s="276"/>
      <c r="P138" s="188">
        <f t="shared" si="2"/>
        <v>0</v>
      </c>
    </row>
    <row r="139" spans="1:16" ht="12" customHeight="1">
      <c r="A139" s="50" t="s">
        <v>101</v>
      </c>
      <c r="B139" s="20" t="s">
        <v>99</v>
      </c>
      <c r="C139" s="25" t="s">
        <v>111</v>
      </c>
      <c r="D139" s="25"/>
      <c r="E139" s="135">
        <v>16</v>
      </c>
      <c r="F139" s="273">
        <v>150000</v>
      </c>
      <c r="G139" s="274"/>
      <c r="H139" s="275">
        <f>E139*F139</f>
        <v>2400000</v>
      </c>
      <c r="I139" s="276">
        <f>+E139*G139</f>
        <v>0</v>
      </c>
      <c r="P139" s="188">
        <f t="shared" si="2"/>
        <v>10015.022533800702</v>
      </c>
    </row>
    <row r="140" spans="1:16" ht="12" customHeight="1">
      <c r="A140" s="25"/>
      <c r="B140" s="20"/>
      <c r="C140" s="25"/>
      <c r="D140" s="25"/>
      <c r="E140" s="135"/>
      <c r="F140" s="273"/>
      <c r="G140" s="275"/>
      <c r="H140" s="275"/>
      <c r="I140" s="276"/>
      <c r="P140" s="188">
        <f t="shared" si="2"/>
        <v>0</v>
      </c>
    </row>
    <row r="141" spans="1:16" ht="22.5" customHeight="1">
      <c r="A141" s="20" t="s">
        <v>104</v>
      </c>
      <c r="B141" s="20" t="s">
        <v>44</v>
      </c>
      <c r="C141" s="25" t="s">
        <v>105</v>
      </c>
      <c r="D141" s="25"/>
      <c r="E141" s="135">
        <v>1</v>
      </c>
      <c r="F141" s="273">
        <v>260000</v>
      </c>
      <c r="G141" s="274"/>
      <c r="H141" s="275">
        <f>E141*F141</f>
        <v>260000</v>
      </c>
      <c r="I141" s="276">
        <f>+E141*G141</f>
        <v>0</v>
      </c>
      <c r="P141" s="188">
        <f t="shared" si="2"/>
        <v>1084.960774495076</v>
      </c>
    </row>
    <row r="142" spans="1:16" ht="13.5" thickBot="1">
      <c r="A142" s="26"/>
      <c r="B142" s="178"/>
      <c r="C142" s="36"/>
      <c r="D142" s="36"/>
      <c r="E142" s="179"/>
      <c r="F142" s="364"/>
      <c r="G142" s="365"/>
      <c r="H142" s="364"/>
      <c r="I142" s="366"/>
      <c r="P142" s="188">
        <f t="shared" si="2"/>
        <v>0</v>
      </c>
    </row>
    <row r="143" spans="1:126" ht="24.75" customHeight="1" thickTop="1">
      <c r="A143" s="29" t="s">
        <v>97</v>
      </c>
      <c r="B143" s="497" t="s">
        <v>107</v>
      </c>
      <c r="C143" s="501"/>
      <c r="D143" s="182"/>
      <c r="E143" s="280"/>
      <c r="F143" s="281"/>
      <c r="G143" s="281"/>
      <c r="H143" s="177">
        <f>SUM(H134:H142)</f>
        <v>2947560</v>
      </c>
      <c r="I143" s="154">
        <f>SUM(I134:I142)</f>
        <v>0</v>
      </c>
      <c r="J143" s="282"/>
      <c r="K143" s="330"/>
      <c r="L143" s="10"/>
      <c r="M143" s="1"/>
      <c r="N143" s="1"/>
      <c r="O143" s="1"/>
      <c r="P143" s="188">
        <f t="shared" si="2"/>
        <v>12299.949924887333</v>
      </c>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row>
    <row r="144" spans="9:16" ht="6" customHeight="1" thickBot="1">
      <c r="I144" s="148"/>
      <c r="P144" s="188">
        <f t="shared" si="2"/>
        <v>0</v>
      </c>
    </row>
    <row r="145" spans="1:16" ht="15" customHeight="1" thickBot="1">
      <c r="A145" s="120" t="s">
        <v>108</v>
      </c>
      <c r="B145" s="502" t="s">
        <v>109</v>
      </c>
      <c r="C145" s="535"/>
      <c r="D145" s="297"/>
      <c r="E145" s="510"/>
      <c r="F145" s="536"/>
      <c r="G145" s="163"/>
      <c r="H145" s="163">
        <f>+H143</f>
        <v>2947560</v>
      </c>
      <c r="I145" s="164">
        <f>+I143</f>
        <v>0</v>
      </c>
      <c r="K145" s="163"/>
      <c r="P145" s="188">
        <f t="shared" si="2"/>
        <v>12299.949924887333</v>
      </c>
    </row>
    <row r="146" spans="1:9" ht="12.75">
      <c r="A146" s="321"/>
      <c r="B146" s="321"/>
      <c r="C146" s="321"/>
      <c r="D146" s="321"/>
      <c r="E146" s="367"/>
      <c r="F146" s="321"/>
      <c r="G146" s="321"/>
      <c r="H146" s="368"/>
      <c r="I146" s="321"/>
    </row>
    <row r="147" spans="1:9" ht="12.75">
      <c r="A147" s="321"/>
      <c r="B147" s="321"/>
      <c r="C147" s="321"/>
      <c r="D147" s="321"/>
      <c r="E147" s="367"/>
      <c r="F147" s="321"/>
      <c r="G147" s="321"/>
      <c r="H147" s="368"/>
      <c r="I147" s="321"/>
    </row>
    <row r="148" spans="1:9" ht="12.75">
      <c r="A148" s="321"/>
      <c r="B148" s="321"/>
      <c r="C148" s="321"/>
      <c r="D148" s="321"/>
      <c r="E148" s="367"/>
      <c r="F148" s="321"/>
      <c r="G148" s="321"/>
      <c r="H148" s="368"/>
      <c r="I148" s="321"/>
    </row>
    <row r="149" spans="1:9" ht="12.75">
      <c r="A149" s="321"/>
      <c r="B149" s="321"/>
      <c r="C149" s="321"/>
      <c r="D149" s="321"/>
      <c r="E149" s="367"/>
      <c r="F149" s="321"/>
      <c r="G149" s="321"/>
      <c r="H149" s="368"/>
      <c r="I149" s="321"/>
    </row>
    <row r="150" spans="1:9" ht="12.75">
      <c r="A150" s="321"/>
      <c r="B150" s="321"/>
      <c r="C150" s="321"/>
      <c r="D150" s="321"/>
      <c r="E150" s="367"/>
      <c r="F150" s="321"/>
      <c r="G150" s="321"/>
      <c r="H150" s="368"/>
      <c r="I150" s="321"/>
    </row>
    <row r="151" spans="1:9" ht="12.75">
      <c r="A151" s="321"/>
      <c r="B151" s="321"/>
      <c r="C151" s="321"/>
      <c r="D151" s="321"/>
      <c r="E151" s="367"/>
      <c r="F151" s="321"/>
      <c r="G151" s="321"/>
      <c r="H151" s="368"/>
      <c r="I151" s="321"/>
    </row>
    <row r="152" spans="1:9" ht="12.75">
      <c r="A152" s="321"/>
      <c r="B152" s="321"/>
      <c r="C152" s="321"/>
      <c r="D152" s="321"/>
      <c r="E152" s="367"/>
      <c r="F152" s="321"/>
      <c r="G152" s="321"/>
      <c r="H152" s="368"/>
      <c r="I152" s="321"/>
    </row>
  </sheetData>
  <sheetProtection/>
  <mergeCells count="53">
    <mergeCell ref="A1:A2"/>
    <mergeCell ref="B1:B2"/>
    <mergeCell ref="C1:C2"/>
    <mergeCell ref="E1:E2"/>
    <mergeCell ref="F1:F2"/>
    <mergeCell ref="G1:G2"/>
    <mergeCell ref="H1:H2"/>
    <mergeCell ref="I1:I2"/>
    <mergeCell ref="B3:C3"/>
    <mergeCell ref="B5:C5"/>
    <mergeCell ref="B9:C9"/>
    <mergeCell ref="B10:C10"/>
    <mergeCell ref="B11:C11"/>
    <mergeCell ref="E11:F11"/>
    <mergeCell ref="B13:C13"/>
    <mergeCell ref="B15:C15"/>
    <mergeCell ref="B25:C25"/>
    <mergeCell ref="B27:C27"/>
    <mergeCell ref="B31:C31"/>
    <mergeCell ref="B33:C33"/>
    <mergeCell ref="B37:C37"/>
    <mergeCell ref="B39:C39"/>
    <mergeCell ref="B45:C45"/>
    <mergeCell ref="B47:C47"/>
    <mergeCell ref="B59:C59"/>
    <mergeCell ref="B61:C61"/>
    <mergeCell ref="E61:F61"/>
    <mergeCell ref="B63:C63"/>
    <mergeCell ref="B65:C65"/>
    <mergeCell ref="B69:C69"/>
    <mergeCell ref="B71:C71"/>
    <mergeCell ref="E71:F71"/>
    <mergeCell ref="B73:C73"/>
    <mergeCell ref="B75:C75"/>
    <mergeCell ref="B83:C83"/>
    <mergeCell ref="B85:C85"/>
    <mergeCell ref="E131:F131"/>
    <mergeCell ref="B89:C89"/>
    <mergeCell ref="B91:C91"/>
    <mergeCell ref="B105:C105"/>
    <mergeCell ref="B107:C107"/>
    <mergeCell ref="B113:C113"/>
    <mergeCell ref="B115:C115"/>
    <mergeCell ref="B133:C133"/>
    <mergeCell ref="B135:C135"/>
    <mergeCell ref="B143:C143"/>
    <mergeCell ref="B145:C145"/>
    <mergeCell ref="E145:F145"/>
    <mergeCell ref="B123:C123"/>
    <mergeCell ref="B125:C125"/>
    <mergeCell ref="E125:F125"/>
    <mergeCell ref="B127:C127"/>
    <mergeCell ref="B131:C131"/>
  </mergeCells>
  <printOptions/>
  <pageMargins left="1.1811023622047245" right="0.1968503937007874" top="0.984251968503937" bottom="0.35433070866141736" header="0.31496062992125984" footer="0.1968503937007874"/>
  <pageSetup firstPageNumber="26" useFirstPageNumber="1" horizontalDpi="600" verticalDpi="600" orientation="portrait" paperSize="9"/>
  <headerFooter alignWithMargins="0">
    <oddHeader>&amp;L
              Objekt: cesta R3-653, odsek 1363 Sodražica - Hrib (km 9,826 - km 10,575)
              Del objekta: PODPORNI ZID 4 
           &amp;C&amp;"Arial,Krepko"&amp;12PREDRAČUN&amp;Rst.&amp;P</oddHeader>
  </headerFooter>
  <rowBreaks count="2" manualBreakCount="2">
    <brk id="51" max="8" man="1"/>
    <brk id="131" max="8" man="1"/>
  </rowBreaks>
</worksheet>
</file>

<file path=xl/worksheets/sheet12.xml><?xml version="1.0" encoding="utf-8"?>
<worksheet xmlns="http://schemas.openxmlformats.org/spreadsheetml/2006/main" xmlns:r="http://schemas.openxmlformats.org/officeDocument/2006/relationships">
  <dimension ref="A1:L1829"/>
  <sheetViews>
    <sheetView zoomScale="150" zoomScaleNormal="150" zoomScalePageLayoutView="0" workbookViewId="0" topLeftCell="A1">
      <selection activeCell="L13" sqref="L13"/>
    </sheetView>
  </sheetViews>
  <sheetFormatPr defaultColWidth="9.140625" defaultRowHeight="12.75"/>
  <cols>
    <col min="1" max="1" width="6.140625" style="387" customWidth="1"/>
    <col min="2" max="2" width="36.28125" style="386" customWidth="1"/>
    <col min="3" max="3" width="7.7109375" style="388" customWidth="1"/>
    <col min="4" max="4" width="10.7109375" style="389" customWidth="1"/>
    <col min="5" max="5" width="15.7109375" style="390" hidden="1" customWidth="1"/>
    <col min="6" max="6" width="15.7109375" style="390" customWidth="1"/>
    <col min="7" max="7" width="10.28125" style="385" customWidth="1"/>
    <col min="8" max="9" width="10.28125" style="385" hidden="1" customWidth="1"/>
    <col min="10" max="16384" width="9.140625" style="385" customWidth="1"/>
  </cols>
  <sheetData>
    <row r="1" spans="1:6" s="81" customFormat="1" ht="19.5" customHeight="1" thickBot="1">
      <c r="A1" s="106" t="s">
        <v>34</v>
      </c>
      <c r="B1" s="369" t="s">
        <v>35</v>
      </c>
      <c r="C1" s="108"/>
      <c r="D1" s="109"/>
      <c r="E1" s="110" t="s">
        <v>119</v>
      </c>
      <c r="F1" s="110" t="s">
        <v>120</v>
      </c>
    </row>
    <row r="2" spans="1:7" s="83" customFormat="1" ht="15.75" customHeight="1">
      <c r="A2" s="105"/>
      <c r="B2" s="111"/>
      <c r="C2" s="370"/>
      <c r="D2" s="113"/>
      <c r="E2" s="114"/>
      <c r="F2" s="114"/>
      <c r="G2" s="82"/>
    </row>
    <row r="3" spans="1:9" s="83" customFormat="1" ht="15.75" customHeight="1">
      <c r="A3" s="22" t="s">
        <v>37</v>
      </c>
      <c r="B3" s="104" t="s">
        <v>45</v>
      </c>
      <c r="C3" s="371"/>
      <c r="D3" s="372"/>
      <c r="E3" s="115">
        <f>'[1]PZ1-cene'!H11</f>
        <v>380000</v>
      </c>
      <c r="F3" s="153">
        <f>PZ4!I11</f>
        <v>0</v>
      </c>
      <c r="H3" s="83">
        <f aca="true" t="shared" si="0" ref="H3:H13">+F3*239.64</f>
        <v>0</v>
      </c>
      <c r="I3" s="373">
        <f aca="true" t="shared" si="1" ref="I3:I13">+H3-E3</f>
        <v>-380000</v>
      </c>
    </row>
    <row r="4" spans="1:9" s="83" customFormat="1" ht="15.75" customHeight="1">
      <c r="A4" s="22" t="s">
        <v>24</v>
      </c>
      <c r="B4" s="104" t="s">
        <v>46</v>
      </c>
      <c r="C4" s="371"/>
      <c r="D4" s="372"/>
      <c r="E4" s="115">
        <f>'[1]PZ1-cene'!H59</f>
        <v>738407.5179999999</v>
      </c>
      <c r="F4" s="153">
        <f>PZ4!I61</f>
        <v>0</v>
      </c>
      <c r="H4" s="83">
        <f t="shared" si="0"/>
        <v>0</v>
      </c>
      <c r="I4" s="373">
        <f t="shared" si="1"/>
        <v>-738407.5179999999</v>
      </c>
    </row>
    <row r="5" spans="1:9" s="83" customFormat="1" ht="15.75" customHeight="1">
      <c r="A5" s="22" t="s">
        <v>87</v>
      </c>
      <c r="B5" s="104" t="s">
        <v>48</v>
      </c>
      <c r="C5" s="371"/>
      <c r="D5" s="372"/>
      <c r="E5" s="115">
        <f>'[1]PZ1-cene'!H69</f>
        <v>106400</v>
      </c>
      <c r="F5" s="153">
        <f>PZ4!I71</f>
        <v>0</v>
      </c>
      <c r="H5" s="83">
        <f t="shared" si="0"/>
        <v>0</v>
      </c>
      <c r="I5" s="373">
        <f t="shared" si="1"/>
        <v>-106400</v>
      </c>
    </row>
    <row r="6" spans="1:9" s="83" customFormat="1" ht="15.75" customHeight="1">
      <c r="A6" s="22" t="s">
        <v>343</v>
      </c>
      <c r="B6" s="104" t="s">
        <v>396</v>
      </c>
      <c r="C6" s="371"/>
      <c r="D6" s="372"/>
      <c r="E6" s="115">
        <f>'[1]PZ1-cene'!H123</f>
        <v>7635069.767999999</v>
      </c>
      <c r="F6" s="153">
        <f>PZ4!I125</f>
        <v>0</v>
      </c>
      <c r="H6" s="83">
        <f t="shared" si="0"/>
        <v>0</v>
      </c>
      <c r="I6" s="373">
        <f t="shared" si="1"/>
        <v>-7635069.767999999</v>
      </c>
    </row>
    <row r="7" spans="1:9" s="83" customFormat="1" ht="15.75" customHeight="1">
      <c r="A7" s="22" t="s">
        <v>5</v>
      </c>
      <c r="B7" s="104" t="s">
        <v>49</v>
      </c>
      <c r="C7" s="371"/>
      <c r="D7" s="372"/>
      <c r="E7" s="115">
        <f>'[1]PZ1-cene'!H124</f>
        <v>0</v>
      </c>
      <c r="F7" s="153">
        <f>PZ4!I131</f>
        <v>0</v>
      </c>
      <c r="I7" s="373"/>
    </row>
    <row r="8" spans="1:9" s="83" customFormat="1" ht="15.75" customHeight="1">
      <c r="A8" s="11" t="s">
        <v>93</v>
      </c>
      <c r="B8" s="51" t="s">
        <v>50</v>
      </c>
      <c r="C8" s="374"/>
      <c r="D8" s="375"/>
      <c r="E8" s="131">
        <f>'[1]PZ1-cene'!H145</f>
        <v>1159450</v>
      </c>
      <c r="F8" s="172">
        <f>PZ4!I145</f>
        <v>0</v>
      </c>
      <c r="H8" s="83">
        <f t="shared" si="0"/>
        <v>0</v>
      </c>
      <c r="I8" s="373">
        <f t="shared" si="1"/>
        <v>-1159450</v>
      </c>
    </row>
    <row r="9" spans="1:9" s="83" customFormat="1" ht="15.75" customHeight="1" thickBot="1">
      <c r="A9" s="376"/>
      <c r="B9" s="104" t="s">
        <v>323</v>
      </c>
      <c r="C9" s="371"/>
      <c r="D9" s="372"/>
      <c r="E9" s="115">
        <f>+E8*0.05</f>
        <v>57972.5</v>
      </c>
      <c r="F9" s="153">
        <f>SUM(F3:F8)*0.1</f>
        <v>0</v>
      </c>
      <c r="H9" s="83">
        <f>+F9*239.64</f>
        <v>0</v>
      </c>
      <c r="I9" s="373">
        <f>+H9-E9</f>
        <v>-57972.5</v>
      </c>
    </row>
    <row r="10" spans="1:9" s="83" customFormat="1" ht="15.75" customHeight="1" thickBot="1">
      <c r="A10" s="117"/>
      <c r="B10" s="532" t="s">
        <v>51</v>
      </c>
      <c r="C10" s="533"/>
      <c r="D10" s="116"/>
      <c r="E10" s="175">
        <f>SUM(E3:E8)</f>
        <v>10019327.285999998</v>
      </c>
      <c r="F10" s="171">
        <f>SUM(F3:F9)</f>
        <v>0</v>
      </c>
      <c r="H10" s="83">
        <f t="shared" si="0"/>
        <v>0</v>
      </c>
      <c r="I10" s="373">
        <f t="shared" si="1"/>
        <v>-10019327.285999998</v>
      </c>
    </row>
    <row r="11" spans="1:9" s="83" customFormat="1" ht="15.75" customHeight="1" thickBot="1">
      <c r="A11" s="174"/>
      <c r="B11" s="51" t="s">
        <v>268</v>
      </c>
      <c r="C11" s="374"/>
      <c r="D11" s="375"/>
      <c r="E11" s="131" t="e">
        <f>#REF!*0.2</f>
        <v>#REF!</v>
      </c>
      <c r="F11" s="172">
        <f>F10*0.22</f>
        <v>0</v>
      </c>
      <c r="G11" s="373"/>
      <c r="H11" s="83">
        <f t="shared" si="0"/>
        <v>0</v>
      </c>
      <c r="I11" s="373" t="e">
        <f t="shared" si="1"/>
        <v>#REF!</v>
      </c>
    </row>
    <row r="12" spans="1:9" s="83" customFormat="1" ht="15.75" customHeight="1" thickBot="1">
      <c r="A12" s="117"/>
      <c r="B12" s="532" t="s">
        <v>51</v>
      </c>
      <c r="C12" s="533"/>
      <c r="D12" s="116"/>
      <c r="E12" s="175" t="e">
        <f>SUM(E11:E11)</f>
        <v>#REF!</v>
      </c>
      <c r="F12" s="171">
        <f>SUM(F10:F11)</f>
        <v>0</v>
      </c>
      <c r="H12" s="83">
        <f t="shared" si="0"/>
        <v>0</v>
      </c>
      <c r="I12" s="373" t="e">
        <f t="shared" si="1"/>
        <v>#REF!</v>
      </c>
    </row>
    <row r="13" spans="1:10" s="83" customFormat="1" ht="15.75" customHeight="1">
      <c r="A13" s="87"/>
      <c r="B13" s="88"/>
      <c r="C13" s="377"/>
      <c r="G13" s="373"/>
      <c r="H13" s="373">
        <f t="shared" si="0"/>
        <v>0</v>
      </c>
      <c r="I13" s="373">
        <f t="shared" si="1"/>
        <v>0</v>
      </c>
      <c r="J13" s="373"/>
    </row>
    <row r="14" spans="1:3" s="83" customFormat="1" ht="15.75" customHeight="1">
      <c r="A14" s="87"/>
      <c r="B14" s="88"/>
      <c r="C14" s="377"/>
    </row>
    <row r="15" spans="1:3" s="83" customFormat="1" ht="15.75" customHeight="1">
      <c r="A15" s="87"/>
      <c r="B15" s="88"/>
      <c r="C15" s="377"/>
    </row>
    <row r="16" spans="1:3" s="83" customFormat="1" ht="15.75" customHeight="1">
      <c r="A16" s="87"/>
      <c r="B16" s="88"/>
      <c r="C16" s="377"/>
    </row>
    <row r="17" spans="1:3" s="83" customFormat="1" ht="15.75" customHeight="1">
      <c r="A17" s="87"/>
      <c r="B17" s="88"/>
      <c r="C17" s="377"/>
    </row>
    <row r="18" spans="1:3" s="83" customFormat="1" ht="11.25">
      <c r="A18" s="87"/>
      <c r="B18" s="88"/>
      <c r="C18" s="377"/>
    </row>
    <row r="19" spans="1:3" s="83" customFormat="1" ht="11.25">
      <c r="A19" s="87"/>
      <c r="B19" s="88"/>
      <c r="C19" s="377"/>
    </row>
    <row r="20" spans="1:3" s="83" customFormat="1" ht="11.25">
      <c r="A20" s="87"/>
      <c r="B20" s="88"/>
      <c r="C20" s="377"/>
    </row>
    <row r="21" spans="1:3" s="83" customFormat="1" ht="11.25">
      <c r="A21" s="87"/>
      <c r="B21" s="88"/>
      <c r="C21" s="377"/>
    </row>
    <row r="22" spans="1:3" s="83" customFormat="1" ht="11.25">
      <c r="A22" s="87"/>
      <c r="B22" s="88"/>
      <c r="C22" s="377"/>
    </row>
    <row r="23" spans="1:3" s="83" customFormat="1" ht="11.25">
      <c r="A23" s="87"/>
      <c r="B23" s="88"/>
      <c r="C23" s="377"/>
    </row>
    <row r="24" spans="1:3" s="83" customFormat="1" ht="11.25">
      <c r="A24" s="87"/>
      <c r="B24" s="88"/>
      <c r="C24" s="377"/>
    </row>
    <row r="25" spans="1:3" s="83" customFormat="1" ht="11.25">
      <c r="A25" s="87"/>
      <c r="B25" s="88"/>
      <c r="C25" s="377"/>
    </row>
    <row r="26" spans="1:3" s="380" customFormat="1" ht="11.25">
      <c r="A26" s="378"/>
      <c r="B26" s="379"/>
      <c r="C26" s="374"/>
    </row>
    <row r="27" spans="1:3" s="380" customFormat="1" ht="11.25">
      <c r="A27" s="378"/>
      <c r="B27" s="379"/>
      <c r="C27" s="374"/>
    </row>
    <row r="28" spans="1:3" s="380" customFormat="1" ht="11.25">
      <c r="A28" s="378"/>
      <c r="B28" s="379"/>
      <c r="C28" s="374"/>
    </row>
    <row r="29" spans="1:3" s="380" customFormat="1" ht="11.25">
      <c r="A29" s="378"/>
      <c r="B29" s="379"/>
      <c r="C29" s="374"/>
    </row>
    <row r="30" spans="1:3" s="380" customFormat="1" ht="11.25">
      <c r="A30" s="378"/>
      <c r="B30" s="379"/>
      <c r="C30" s="374"/>
    </row>
    <row r="31" spans="1:3" s="380" customFormat="1" ht="11.25">
      <c r="A31" s="378"/>
      <c r="B31" s="379"/>
      <c r="C31" s="374"/>
    </row>
    <row r="32" spans="1:3" s="380" customFormat="1" ht="11.25">
      <c r="A32" s="378"/>
      <c r="B32" s="379"/>
      <c r="C32" s="374"/>
    </row>
    <row r="33" spans="1:3" s="380" customFormat="1" ht="11.25">
      <c r="A33" s="378"/>
      <c r="B33" s="379"/>
      <c r="C33" s="374"/>
    </row>
    <row r="34" spans="1:3" s="380" customFormat="1" ht="11.25">
      <c r="A34" s="378"/>
      <c r="B34" s="379"/>
      <c r="C34" s="374"/>
    </row>
    <row r="35" spans="1:3" s="380" customFormat="1" ht="11.25">
      <c r="A35" s="378"/>
      <c r="B35" s="379"/>
      <c r="C35" s="374"/>
    </row>
    <row r="36" spans="1:3" s="380" customFormat="1" ht="11.25">
      <c r="A36" s="378"/>
      <c r="B36" s="379"/>
      <c r="C36" s="374"/>
    </row>
    <row r="37" spans="1:3" s="380" customFormat="1" ht="11.25">
      <c r="A37" s="378"/>
      <c r="B37" s="379"/>
      <c r="C37" s="374"/>
    </row>
    <row r="38" spans="1:3" s="380" customFormat="1" ht="11.25">
      <c r="A38" s="378"/>
      <c r="B38" s="379"/>
      <c r="C38" s="374"/>
    </row>
    <row r="39" spans="1:7" s="381" customFormat="1" ht="11.25">
      <c r="A39" s="378"/>
      <c r="B39" s="379"/>
      <c r="C39" s="374"/>
      <c r="D39" s="380"/>
      <c r="E39" s="380"/>
      <c r="F39" s="380"/>
      <c r="G39" s="380"/>
    </row>
    <row r="40" spans="1:3" s="381" customFormat="1" ht="11.25">
      <c r="A40" s="382"/>
      <c r="B40" s="383"/>
      <c r="C40" s="384"/>
    </row>
    <row r="41" spans="1:3" s="381" customFormat="1" ht="11.25">
      <c r="A41" s="382"/>
      <c r="B41" s="383"/>
      <c r="C41" s="384"/>
    </row>
    <row r="42" spans="1:3" s="381" customFormat="1" ht="11.25">
      <c r="A42" s="382"/>
      <c r="B42" s="383"/>
      <c r="C42" s="384"/>
    </row>
    <row r="43" spans="1:3" s="381" customFormat="1" ht="11.25">
      <c r="A43" s="382"/>
      <c r="B43" s="383"/>
      <c r="C43" s="384"/>
    </row>
    <row r="44" spans="1:3" s="381" customFormat="1" ht="11.25">
      <c r="A44" s="382"/>
      <c r="B44" s="383"/>
      <c r="C44" s="384"/>
    </row>
    <row r="45" spans="1:3" s="381" customFormat="1" ht="11.25">
      <c r="A45" s="382"/>
      <c r="B45" s="383"/>
      <c r="C45" s="384"/>
    </row>
    <row r="46" spans="1:3" s="381" customFormat="1" ht="11.25">
      <c r="A46" s="382"/>
      <c r="B46" s="383"/>
      <c r="C46" s="384"/>
    </row>
    <row r="47" spans="1:3" s="381" customFormat="1" ht="11.25">
      <c r="A47" s="382"/>
      <c r="B47" s="383"/>
      <c r="C47" s="384"/>
    </row>
    <row r="48" spans="1:3" s="381" customFormat="1" ht="11.25">
      <c r="A48" s="382"/>
      <c r="B48" s="383"/>
      <c r="C48" s="384"/>
    </row>
    <row r="49" spans="1:3" s="381" customFormat="1" ht="11.25">
      <c r="A49" s="382"/>
      <c r="B49" s="383"/>
      <c r="C49" s="384"/>
    </row>
    <row r="50" spans="1:3" s="381" customFormat="1" ht="11.25">
      <c r="A50" s="382"/>
      <c r="B50" s="383"/>
      <c r="C50" s="384"/>
    </row>
    <row r="51" spans="1:3" s="381" customFormat="1" ht="11.25">
      <c r="A51" s="382"/>
      <c r="B51" s="383"/>
      <c r="C51" s="384"/>
    </row>
    <row r="52" spans="1:3" s="381" customFormat="1" ht="11.25">
      <c r="A52" s="382"/>
      <c r="B52" s="383"/>
      <c r="C52" s="384"/>
    </row>
    <row r="53" spans="1:3" s="381" customFormat="1" ht="11.25">
      <c r="A53" s="382"/>
      <c r="B53" s="383"/>
      <c r="C53" s="384"/>
    </row>
    <row r="54" spans="1:3" s="381" customFormat="1" ht="11.25">
      <c r="A54" s="382"/>
      <c r="B54" s="383"/>
      <c r="C54" s="384"/>
    </row>
    <row r="55" spans="1:3" s="381" customFormat="1" ht="11.25">
      <c r="A55" s="382"/>
      <c r="B55" s="383"/>
      <c r="C55" s="384"/>
    </row>
    <row r="56" spans="1:3" s="381" customFormat="1" ht="11.25">
      <c r="A56" s="382"/>
      <c r="B56" s="383"/>
      <c r="C56" s="384"/>
    </row>
    <row r="57" spans="1:3" s="381" customFormat="1" ht="11.25">
      <c r="A57" s="382"/>
      <c r="B57" s="383"/>
      <c r="C57" s="384"/>
    </row>
    <row r="58" spans="1:3" s="381" customFormat="1" ht="11.25">
      <c r="A58" s="382"/>
      <c r="B58" s="383"/>
      <c r="C58" s="384"/>
    </row>
    <row r="59" spans="1:3" s="381" customFormat="1" ht="11.25">
      <c r="A59" s="382"/>
      <c r="B59" s="383"/>
      <c r="C59" s="384"/>
    </row>
    <row r="60" spans="1:3" s="381" customFormat="1" ht="11.25">
      <c r="A60" s="382"/>
      <c r="B60" s="383"/>
      <c r="C60" s="384"/>
    </row>
    <row r="61" spans="1:3" s="381" customFormat="1" ht="11.25">
      <c r="A61" s="382"/>
      <c r="B61" s="383"/>
      <c r="C61" s="384"/>
    </row>
    <row r="62" spans="1:3" s="381" customFormat="1" ht="11.25">
      <c r="A62" s="382"/>
      <c r="B62" s="383"/>
      <c r="C62" s="384"/>
    </row>
    <row r="63" spans="1:3" s="381" customFormat="1" ht="11.25">
      <c r="A63" s="382"/>
      <c r="B63" s="383"/>
      <c r="C63" s="384"/>
    </row>
    <row r="64" spans="1:3" s="381" customFormat="1" ht="11.25">
      <c r="A64" s="382"/>
      <c r="B64" s="383"/>
      <c r="C64" s="384"/>
    </row>
    <row r="65" spans="1:3" s="381" customFormat="1" ht="11.25">
      <c r="A65" s="382"/>
      <c r="B65" s="383"/>
      <c r="C65" s="384"/>
    </row>
    <row r="66" spans="1:3" s="381" customFormat="1" ht="11.25">
      <c r="A66" s="382"/>
      <c r="B66" s="383"/>
      <c r="C66" s="384"/>
    </row>
    <row r="67" spans="1:3" s="381" customFormat="1" ht="11.25">
      <c r="A67" s="382"/>
      <c r="B67" s="383"/>
      <c r="C67" s="384"/>
    </row>
    <row r="68" spans="1:3" s="381" customFormat="1" ht="11.25">
      <c r="A68" s="382"/>
      <c r="B68" s="383"/>
      <c r="C68" s="384"/>
    </row>
    <row r="69" spans="1:3" s="381" customFormat="1" ht="11.25">
      <c r="A69" s="382"/>
      <c r="B69" s="383"/>
      <c r="C69" s="384"/>
    </row>
    <row r="70" spans="1:3" s="381" customFormat="1" ht="11.25">
      <c r="A70" s="382"/>
      <c r="B70" s="383"/>
      <c r="C70" s="384"/>
    </row>
    <row r="71" spans="1:3" s="381" customFormat="1" ht="11.25">
      <c r="A71" s="382"/>
      <c r="B71" s="383"/>
      <c r="C71" s="384"/>
    </row>
    <row r="72" spans="1:3" s="381" customFormat="1" ht="11.25">
      <c r="A72" s="382"/>
      <c r="B72" s="383"/>
      <c r="C72" s="384"/>
    </row>
    <row r="73" spans="1:3" s="381" customFormat="1" ht="11.25">
      <c r="A73" s="382"/>
      <c r="B73" s="383"/>
      <c r="C73" s="384"/>
    </row>
    <row r="74" spans="1:3" s="381" customFormat="1" ht="11.25">
      <c r="A74" s="382"/>
      <c r="B74" s="383"/>
      <c r="C74" s="384"/>
    </row>
    <row r="75" spans="1:3" s="381" customFormat="1" ht="11.25">
      <c r="A75" s="382"/>
      <c r="B75" s="383"/>
      <c r="C75" s="384"/>
    </row>
    <row r="76" spans="1:3" s="381" customFormat="1" ht="11.25">
      <c r="A76" s="382"/>
      <c r="B76" s="383"/>
      <c r="C76" s="384"/>
    </row>
    <row r="77" spans="1:3" s="381" customFormat="1" ht="11.25">
      <c r="A77" s="382"/>
      <c r="B77" s="383"/>
      <c r="C77" s="384"/>
    </row>
    <row r="78" spans="1:3" s="381" customFormat="1" ht="11.25">
      <c r="A78" s="382"/>
      <c r="B78" s="383"/>
      <c r="C78" s="384"/>
    </row>
    <row r="79" spans="1:7" s="381" customFormat="1" ht="11.25">
      <c r="A79" s="382"/>
      <c r="B79" s="383"/>
      <c r="C79" s="384"/>
      <c r="G79" s="381">
        <f>G10+G77</f>
        <v>0</v>
      </c>
    </row>
    <row r="80" spans="1:3" s="381" customFormat="1" ht="11.25">
      <c r="A80" s="382"/>
      <c r="B80" s="383"/>
      <c r="C80" s="384"/>
    </row>
    <row r="81" spans="1:3" s="381" customFormat="1" ht="11.25">
      <c r="A81" s="382"/>
      <c r="B81" s="383"/>
      <c r="C81" s="384"/>
    </row>
    <row r="82" spans="1:3" s="381" customFormat="1" ht="11.25">
      <c r="A82" s="382"/>
      <c r="B82" s="383"/>
      <c r="C82" s="384"/>
    </row>
    <row r="83" spans="1:3" s="381" customFormat="1" ht="11.25">
      <c r="A83" s="382"/>
      <c r="B83" s="383"/>
      <c r="C83" s="384"/>
    </row>
    <row r="84" spans="1:3" s="381" customFormat="1" ht="11.25">
      <c r="A84" s="382"/>
      <c r="B84" s="383"/>
      <c r="C84" s="384"/>
    </row>
    <row r="85" spans="1:3" s="381" customFormat="1" ht="11.25">
      <c r="A85" s="382"/>
      <c r="B85" s="383"/>
      <c r="C85" s="384"/>
    </row>
    <row r="86" spans="1:3" s="381" customFormat="1" ht="11.25">
      <c r="A86" s="382"/>
      <c r="B86" s="383"/>
      <c r="C86" s="384"/>
    </row>
    <row r="87" spans="1:3" s="381" customFormat="1" ht="11.25">
      <c r="A87" s="382"/>
      <c r="B87" s="383"/>
      <c r="C87" s="384"/>
    </row>
    <row r="88" spans="1:3" s="381" customFormat="1" ht="11.25">
      <c r="A88" s="382"/>
      <c r="B88" s="383"/>
      <c r="C88" s="384"/>
    </row>
    <row r="89" spans="1:3" s="381" customFormat="1" ht="11.25">
      <c r="A89" s="382"/>
      <c r="B89" s="383"/>
      <c r="C89" s="384"/>
    </row>
    <row r="90" spans="1:3" s="381" customFormat="1" ht="11.25">
      <c r="A90" s="382"/>
      <c r="B90" s="383"/>
      <c r="C90" s="384"/>
    </row>
    <row r="91" spans="1:3" s="381" customFormat="1" ht="11.25">
      <c r="A91" s="382"/>
      <c r="B91" s="383"/>
      <c r="C91" s="384"/>
    </row>
    <row r="92" spans="1:3" s="381" customFormat="1" ht="11.25">
      <c r="A92" s="382"/>
      <c r="B92" s="383"/>
      <c r="C92" s="384"/>
    </row>
    <row r="93" spans="1:3" s="381" customFormat="1" ht="11.25">
      <c r="A93" s="382"/>
      <c r="B93" s="383"/>
      <c r="C93" s="384"/>
    </row>
    <row r="94" spans="1:3" s="381" customFormat="1" ht="11.25">
      <c r="A94" s="382"/>
      <c r="B94" s="383"/>
      <c r="C94" s="384"/>
    </row>
    <row r="95" spans="1:3" s="381" customFormat="1" ht="11.25">
      <c r="A95" s="382"/>
      <c r="B95" s="383"/>
      <c r="C95" s="384"/>
    </row>
    <row r="96" spans="1:3" s="381" customFormat="1" ht="11.25">
      <c r="A96" s="382"/>
      <c r="B96" s="383"/>
      <c r="C96" s="384"/>
    </row>
    <row r="97" spans="1:3" s="381" customFormat="1" ht="11.25">
      <c r="A97" s="382"/>
      <c r="B97" s="383"/>
      <c r="C97" s="384"/>
    </row>
    <row r="98" spans="1:3" s="381" customFormat="1" ht="11.25">
      <c r="A98" s="382"/>
      <c r="B98" s="383"/>
      <c r="C98" s="384"/>
    </row>
    <row r="99" spans="1:3" s="381" customFormat="1" ht="11.25">
      <c r="A99" s="382"/>
      <c r="B99" s="383"/>
      <c r="C99" s="384"/>
    </row>
    <row r="100" spans="1:3" s="381" customFormat="1" ht="11.25">
      <c r="A100" s="382"/>
      <c r="B100" s="383"/>
      <c r="C100" s="384"/>
    </row>
    <row r="101" spans="1:3" s="381" customFormat="1" ht="11.25">
      <c r="A101" s="382"/>
      <c r="B101" s="383"/>
      <c r="C101" s="384"/>
    </row>
    <row r="102" spans="1:3" s="381" customFormat="1" ht="11.25">
      <c r="A102" s="382"/>
      <c r="B102" s="383"/>
      <c r="C102" s="384"/>
    </row>
    <row r="103" spans="1:3" s="381" customFormat="1" ht="11.25">
      <c r="A103" s="382"/>
      <c r="B103" s="383"/>
      <c r="C103" s="384"/>
    </row>
    <row r="104" spans="1:3" s="381" customFormat="1" ht="11.25">
      <c r="A104" s="382"/>
      <c r="B104" s="383"/>
      <c r="C104" s="384"/>
    </row>
    <row r="105" spans="1:3" s="381" customFormat="1" ht="11.25">
      <c r="A105" s="382"/>
      <c r="B105" s="383"/>
      <c r="C105" s="384"/>
    </row>
    <row r="106" spans="1:3" s="381" customFormat="1" ht="11.25">
      <c r="A106" s="382"/>
      <c r="B106" s="383"/>
      <c r="C106" s="384"/>
    </row>
    <row r="107" spans="1:3" s="381" customFormat="1" ht="11.25">
      <c r="A107" s="382"/>
      <c r="B107" s="383"/>
      <c r="C107" s="384"/>
    </row>
    <row r="108" spans="1:3" s="381" customFormat="1" ht="11.25">
      <c r="A108" s="382"/>
      <c r="B108" s="383"/>
      <c r="C108" s="384"/>
    </row>
    <row r="109" spans="1:3" s="381" customFormat="1" ht="11.25">
      <c r="A109" s="382"/>
      <c r="B109" s="383"/>
      <c r="C109" s="384"/>
    </row>
    <row r="110" spans="1:3" s="381" customFormat="1" ht="11.25">
      <c r="A110" s="382"/>
      <c r="B110" s="383"/>
      <c r="C110" s="384"/>
    </row>
    <row r="111" spans="1:3" s="381" customFormat="1" ht="11.25">
      <c r="A111" s="382"/>
      <c r="B111" s="383"/>
      <c r="C111" s="384"/>
    </row>
    <row r="112" spans="1:3" s="381" customFormat="1" ht="11.25">
      <c r="A112" s="382"/>
      <c r="B112" s="383"/>
      <c r="C112" s="384"/>
    </row>
    <row r="113" spans="1:3" s="381" customFormat="1" ht="11.25">
      <c r="A113" s="382"/>
      <c r="B113" s="383"/>
      <c r="C113" s="384"/>
    </row>
    <row r="114" spans="1:3" s="381" customFormat="1" ht="11.25">
      <c r="A114" s="382"/>
      <c r="B114" s="383"/>
      <c r="C114" s="384"/>
    </row>
    <row r="115" spans="1:3" s="381" customFormat="1" ht="11.25">
      <c r="A115" s="382"/>
      <c r="B115" s="383"/>
      <c r="C115" s="384"/>
    </row>
    <row r="116" spans="1:3" s="381" customFormat="1" ht="11.25">
      <c r="A116" s="382"/>
      <c r="B116" s="383"/>
      <c r="C116" s="384"/>
    </row>
    <row r="117" spans="1:3" s="381" customFormat="1" ht="11.25">
      <c r="A117" s="382"/>
      <c r="B117" s="383"/>
      <c r="C117" s="384"/>
    </row>
    <row r="118" spans="1:3" s="381" customFormat="1" ht="11.25">
      <c r="A118" s="382"/>
      <c r="B118" s="383"/>
      <c r="C118" s="384"/>
    </row>
    <row r="119" spans="1:3" s="381" customFormat="1" ht="11.25">
      <c r="A119" s="382"/>
      <c r="B119" s="383"/>
      <c r="C119" s="384"/>
    </row>
    <row r="120" spans="1:3" s="381" customFormat="1" ht="11.25">
      <c r="A120" s="382"/>
      <c r="B120" s="383"/>
      <c r="C120" s="384"/>
    </row>
    <row r="121" spans="1:3" s="381" customFormat="1" ht="11.25">
      <c r="A121" s="382"/>
      <c r="B121" s="383"/>
      <c r="C121" s="384"/>
    </row>
    <row r="122" spans="1:3" s="381" customFormat="1" ht="11.25">
      <c r="A122" s="382"/>
      <c r="B122" s="383"/>
      <c r="C122" s="384"/>
    </row>
    <row r="123" spans="1:3" s="381" customFormat="1" ht="11.25">
      <c r="A123" s="382"/>
      <c r="B123" s="383"/>
      <c r="C123" s="384"/>
    </row>
    <row r="124" spans="1:3" s="381" customFormat="1" ht="11.25">
      <c r="A124" s="382"/>
      <c r="B124" s="383"/>
      <c r="C124" s="384"/>
    </row>
    <row r="125" spans="1:3" s="381" customFormat="1" ht="11.25">
      <c r="A125" s="382"/>
      <c r="B125" s="383"/>
      <c r="C125" s="384"/>
    </row>
    <row r="126" spans="1:3" s="381" customFormat="1" ht="11.25">
      <c r="A126" s="382"/>
      <c r="B126" s="383"/>
      <c r="C126" s="384"/>
    </row>
    <row r="127" spans="1:3" s="381" customFormat="1" ht="11.25">
      <c r="A127" s="382"/>
      <c r="B127" s="383"/>
      <c r="C127" s="384"/>
    </row>
    <row r="128" spans="1:3" s="381" customFormat="1" ht="11.25">
      <c r="A128" s="382"/>
      <c r="B128" s="383"/>
      <c r="C128" s="384"/>
    </row>
    <row r="129" spans="1:3" s="381" customFormat="1" ht="11.25">
      <c r="A129" s="382"/>
      <c r="B129" s="383"/>
      <c r="C129" s="384"/>
    </row>
    <row r="130" spans="1:3" s="381" customFormat="1" ht="11.25">
      <c r="A130" s="382"/>
      <c r="B130" s="383"/>
      <c r="C130" s="384"/>
    </row>
    <row r="131" spans="1:3" s="381" customFormat="1" ht="11.25">
      <c r="A131" s="382"/>
      <c r="B131" s="383"/>
      <c r="C131" s="384"/>
    </row>
    <row r="132" spans="1:3" s="381" customFormat="1" ht="11.25">
      <c r="A132" s="382"/>
      <c r="B132" s="383"/>
      <c r="C132" s="384"/>
    </row>
    <row r="133" spans="1:3" s="381" customFormat="1" ht="11.25">
      <c r="A133" s="382"/>
      <c r="B133" s="383"/>
      <c r="C133" s="384"/>
    </row>
    <row r="134" spans="1:3" s="381" customFormat="1" ht="11.25">
      <c r="A134" s="382"/>
      <c r="B134" s="383"/>
      <c r="C134" s="384"/>
    </row>
    <row r="135" spans="1:3" s="381" customFormat="1" ht="11.25">
      <c r="A135" s="382"/>
      <c r="B135" s="383"/>
      <c r="C135" s="384"/>
    </row>
    <row r="136" spans="1:3" s="381" customFormat="1" ht="11.25">
      <c r="A136" s="382"/>
      <c r="B136" s="383"/>
      <c r="C136" s="384"/>
    </row>
    <row r="137" spans="1:3" s="381" customFormat="1" ht="11.25">
      <c r="A137" s="382"/>
      <c r="B137" s="383"/>
      <c r="C137" s="384"/>
    </row>
    <row r="138" spans="1:3" s="381" customFormat="1" ht="11.25">
      <c r="A138" s="382"/>
      <c r="B138" s="383"/>
      <c r="C138" s="384"/>
    </row>
    <row r="139" spans="1:3" s="381" customFormat="1" ht="11.25">
      <c r="A139" s="382"/>
      <c r="B139" s="383"/>
      <c r="C139" s="384"/>
    </row>
    <row r="140" spans="1:3" s="381" customFormat="1" ht="11.25">
      <c r="A140" s="382"/>
      <c r="B140" s="383"/>
      <c r="C140" s="384"/>
    </row>
    <row r="141" spans="1:3" s="381" customFormat="1" ht="11.25">
      <c r="A141" s="382"/>
      <c r="B141" s="383"/>
      <c r="C141" s="384"/>
    </row>
    <row r="142" spans="1:3" s="381" customFormat="1" ht="11.25">
      <c r="A142" s="382"/>
      <c r="B142" s="383"/>
      <c r="C142" s="384"/>
    </row>
    <row r="143" spans="1:3" s="381" customFormat="1" ht="11.25">
      <c r="A143" s="382"/>
      <c r="B143" s="383"/>
      <c r="C143" s="384"/>
    </row>
    <row r="144" spans="1:3" s="381" customFormat="1" ht="11.25">
      <c r="A144" s="382"/>
      <c r="B144" s="383"/>
      <c r="C144" s="384"/>
    </row>
    <row r="145" spans="1:3" s="381" customFormat="1" ht="11.25">
      <c r="A145" s="382"/>
      <c r="B145" s="383"/>
      <c r="C145" s="384"/>
    </row>
    <row r="146" spans="1:3" s="381" customFormat="1" ht="11.25">
      <c r="A146" s="382"/>
      <c r="B146" s="383"/>
      <c r="C146" s="384"/>
    </row>
    <row r="147" spans="1:3" s="381" customFormat="1" ht="11.25">
      <c r="A147" s="382"/>
      <c r="B147" s="383"/>
      <c r="C147" s="384"/>
    </row>
    <row r="148" spans="1:3" s="381" customFormat="1" ht="11.25">
      <c r="A148" s="382"/>
      <c r="B148" s="383"/>
      <c r="C148" s="384"/>
    </row>
    <row r="149" spans="1:3" s="381" customFormat="1" ht="11.25">
      <c r="A149" s="382"/>
      <c r="B149" s="383"/>
      <c r="C149" s="384"/>
    </row>
    <row r="150" spans="1:3" s="381" customFormat="1" ht="11.25">
      <c r="A150" s="382"/>
      <c r="B150" s="383"/>
      <c r="C150" s="384"/>
    </row>
    <row r="151" spans="1:3" s="381" customFormat="1" ht="11.25">
      <c r="A151" s="382"/>
      <c r="B151" s="383"/>
      <c r="C151" s="384"/>
    </row>
    <row r="152" spans="1:3" s="381" customFormat="1" ht="11.25">
      <c r="A152" s="382"/>
      <c r="B152" s="383"/>
      <c r="C152" s="384"/>
    </row>
    <row r="153" spans="1:3" s="381" customFormat="1" ht="11.25">
      <c r="A153" s="382"/>
      <c r="B153" s="383"/>
      <c r="C153" s="384"/>
    </row>
    <row r="154" spans="1:3" s="381" customFormat="1" ht="11.25">
      <c r="A154" s="382"/>
      <c r="B154" s="383"/>
      <c r="C154" s="384"/>
    </row>
    <row r="155" spans="1:3" s="381" customFormat="1" ht="11.25">
      <c r="A155" s="382"/>
      <c r="B155" s="383"/>
      <c r="C155" s="384"/>
    </row>
    <row r="156" spans="1:3" s="381" customFormat="1" ht="11.25">
      <c r="A156" s="382"/>
      <c r="B156" s="383"/>
      <c r="C156" s="384"/>
    </row>
    <row r="157" spans="1:3" s="381" customFormat="1" ht="11.25">
      <c r="A157" s="382"/>
      <c r="B157" s="383"/>
      <c r="C157" s="384"/>
    </row>
    <row r="158" spans="1:3" s="381" customFormat="1" ht="11.25">
      <c r="A158" s="382"/>
      <c r="B158" s="383"/>
      <c r="C158" s="384"/>
    </row>
    <row r="159" spans="1:3" s="381" customFormat="1" ht="11.25">
      <c r="A159" s="382"/>
      <c r="B159" s="383"/>
      <c r="C159" s="384"/>
    </row>
    <row r="160" spans="1:3" s="381" customFormat="1" ht="11.25">
      <c r="A160" s="382"/>
      <c r="B160" s="383"/>
      <c r="C160" s="384"/>
    </row>
    <row r="161" spans="1:3" s="381" customFormat="1" ht="11.25">
      <c r="A161" s="382"/>
      <c r="B161" s="383"/>
      <c r="C161" s="384"/>
    </row>
    <row r="162" spans="1:3" s="381" customFormat="1" ht="11.25">
      <c r="A162" s="382"/>
      <c r="B162" s="383"/>
      <c r="C162" s="384"/>
    </row>
    <row r="163" spans="1:3" s="381" customFormat="1" ht="11.25">
      <c r="A163" s="382"/>
      <c r="B163" s="383"/>
      <c r="C163" s="384"/>
    </row>
    <row r="164" spans="1:3" s="381" customFormat="1" ht="11.25">
      <c r="A164" s="382"/>
      <c r="B164" s="383"/>
      <c r="C164" s="384"/>
    </row>
    <row r="165" spans="1:3" s="381" customFormat="1" ht="11.25">
      <c r="A165" s="382"/>
      <c r="B165" s="383"/>
      <c r="C165" s="384"/>
    </row>
    <row r="166" spans="1:3" s="381" customFormat="1" ht="11.25">
      <c r="A166" s="382"/>
      <c r="B166" s="383"/>
      <c r="C166" s="384"/>
    </row>
    <row r="167" spans="1:3" s="381" customFormat="1" ht="11.25">
      <c r="A167" s="382"/>
      <c r="B167" s="383"/>
      <c r="C167" s="384"/>
    </row>
    <row r="168" spans="1:3" s="381" customFormat="1" ht="11.25">
      <c r="A168" s="382"/>
      <c r="B168" s="383"/>
      <c r="C168" s="384"/>
    </row>
    <row r="169" spans="1:3" s="381" customFormat="1" ht="11.25">
      <c r="A169" s="382"/>
      <c r="B169" s="383"/>
      <c r="C169" s="384"/>
    </row>
    <row r="170" spans="1:3" s="381" customFormat="1" ht="11.25">
      <c r="A170" s="382"/>
      <c r="B170" s="383"/>
      <c r="C170" s="384"/>
    </row>
    <row r="171" spans="1:3" s="381" customFormat="1" ht="11.25">
      <c r="A171" s="382"/>
      <c r="B171" s="383"/>
      <c r="C171" s="384"/>
    </row>
    <row r="172" spans="1:3" s="381" customFormat="1" ht="11.25">
      <c r="A172" s="382"/>
      <c r="B172" s="383"/>
      <c r="C172" s="384"/>
    </row>
    <row r="173" spans="1:3" s="381" customFormat="1" ht="11.25">
      <c r="A173" s="382"/>
      <c r="B173" s="383"/>
      <c r="C173" s="384"/>
    </row>
    <row r="174" spans="1:3" s="381" customFormat="1" ht="11.25">
      <c r="A174" s="382"/>
      <c r="B174" s="383"/>
      <c r="C174" s="384"/>
    </row>
    <row r="175" spans="1:3" s="381" customFormat="1" ht="11.25">
      <c r="A175" s="382"/>
      <c r="B175" s="383"/>
      <c r="C175" s="384"/>
    </row>
    <row r="176" spans="1:3" s="381" customFormat="1" ht="11.25">
      <c r="A176" s="382"/>
      <c r="B176" s="383"/>
      <c r="C176" s="384"/>
    </row>
    <row r="177" spans="1:3" s="381" customFormat="1" ht="11.25">
      <c r="A177" s="382"/>
      <c r="B177" s="383"/>
      <c r="C177" s="384"/>
    </row>
    <row r="178" spans="1:3" s="381" customFormat="1" ht="11.25">
      <c r="A178" s="382"/>
      <c r="B178" s="383"/>
      <c r="C178" s="384"/>
    </row>
    <row r="179" spans="1:3" s="381" customFormat="1" ht="11.25">
      <c r="A179" s="382"/>
      <c r="B179" s="383"/>
      <c r="C179" s="384"/>
    </row>
    <row r="180" spans="1:3" s="381" customFormat="1" ht="11.25">
      <c r="A180" s="382"/>
      <c r="B180" s="383"/>
      <c r="C180" s="384"/>
    </row>
    <row r="181" spans="1:3" s="381" customFormat="1" ht="11.25">
      <c r="A181" s="382"/>
      <c r="B181" s="383"/>
      <c r="C181" s="384"/>
    </row>
    <row r="182" spans="1:3" s="381" customFormat="1" ht="11.25">
      <c r="A182" s="382"/>
      <c r="B182" s="383"/>
      <c r="C182" s="384"/>
    </row>
    <row r="183" spans="1:3" s="381" customFormat="1" ht="11.25">
      <c r="A183" s="382"/>
      <c r="B183" s="383"/>
      <c r="C183" s="384"/>
    </row>
    <row r="184" spans="1:3" s="381" customFormat="1" ht="11.25">
      <c r="A184" s="382"/>
      <c r="B184" s="383"/>
      <c r="C184" s="384"/>
    </row>
    <row r="185" spans="1:3" s="381" customFormat="1" ht="11.25">
      <c r="A185" s="382"/>
      <c r="B185" s="383"/>
      <c r="C185" s="384"/>
    </row>
    <row r="186" spans="1:3" s="381" customFormat="1" ht="11.25">
      <c r="A186" s="382"/>
      <c r="B186" s="383"/>
      <c r="C186" s="384"/>
    </row>
    <row r="187" spans="1:3" s="381" customFormat="1" ht="11.25">
      <c r="A187" s="382"/>
      <c r="B187" s="383"/>
      <c r="C187" s="384"/>
    </row>
    <row r="188" spans="1:3" s="381" customFormat="1" ht="11.25">
      <c r="A188" s="382"/>
      <c r="B188" s="383"/>
      <c r="C188" s="384"/>
    </row>
    <row r="189" spans="1:3" s="381" customFormat="1" ht="11.25">
      <c r="A189" s="382"/>
      <c r="B189" s="383"/>
      <c r="C189" s="384"/>
    </row>
    <row r="190" spans="1:3" s="381" customFormat="1" ht="11.25">
      <c r="A190" s="382"/>
      <c r="B190" s="383"/>
      <c r="C190" s="384"/>
    </row>
    <row r="191" spans="1:3" s="381" customFormat="1" ht="11.25">
      <c r="A191" s="382"/>
      <c r="B191" s="383"/>
      <c r="C191" s="384"/>
    </row>
    <row r="192" spans="1:3" s="381" customFormat="1" ht="11.25">
      <c r="A192" s="382"/>
      <c r="B192" s="383"/>
      <c r="C192" s="384"/>
    </row>
    <row r="193" spans="1:3" s="381" customFormat="1" ht="11.25">
      <c r="A193" s="382"/>
      <c r="B193" s="383"/>
      <c r="C193" s="384"/>
    </row>
    <row r="194" spans="1:3" s="381" customFormat="1" ht="11.25">
      <c r="A194" s="382"/>
      <c r="B194" s="383"/>
      <c r="C194" s="384"/>
    </row>
    <row r="195" spans="1:3" s="381" customFormat="1" ht="11.25">
      <c r="A195" s="382"/>
      <c r="B195" s="383"/>
      <c r="C195" s="384"/>
    </row>
    <row r="196" spans="1:3" s="381" customFormat="1" ht="11.25">
      <c r="A196" s="382"/>
      <c r="B196" s="383"/>
      <c r="C196" s="384"/>
    </row>
    <row r="197" spans="1:3" s="381" customFormat="1" ht="11.25">
      <c r="A197" s="382"/>
      <c r="B197" s="383"/>
      <c r="C197" s="384"/>
    </row>
    <row r="198" spans="1:3" s="381" customFormat="1" ht="11.25">
      <c r="A198" s="382"/>
      <c r="B198" s="383"/>
      <c r="C198" s="384"/>
    </row>
    <row r="199" spans="1:3" s="381" customFormat="1" ht="11.25">
      <c r="A199" s="382"/>
      <c r="B199" s="383"/>
      <c r="C199" s="384"/>
    </row>
    <row r="200" spans="1:3" s="381" customFormat="1" ht="11.25">
      <c r="A200" s="382"/>
      <c r="B200" s="383"/>
      <c r="C200" s="384"/>
    </row>
    <row r="201" spans="1:3" s="381" customFormat="1" ht="11.25">
      <c r="A201" s="382"/>
      <c r="B201" s="383"/>
      <c r="C201" s="384"/>
    </row>
    <row r="202" spans="1:3" s="381" customFormat="1" ht="11.25">
      <c r="A202" s="382"/>
      <c r="B202" s="383"/>
      <c r="C202" s="384"/>
    </row>
    <row r="203" spans="1:3" s="381" customFormat="1" ht="11.25">
      <c r="A203" s="382"/>
      <c r="B203" s="383"/>
      <c r="C203" s="384"/>
    </row>
    <row r="204" spans="1:3" s="381" customFormat="1" ht="11.25">
      <c r="A204" s="382"/>
      <c r="B204" s="383"/>
      <c r="C204" s="384"/>
    </row>
    <row r="205" spans="1:3" s="381" customFormat="1" ht="11.25">
      <c r="A205" s="382"/>
      <c r="B205" s="383"/>
      <c r="C205" s="384"/>
    </row>
    <row r="206" spans="1:3" s="381" customFormat="1" ht="11.25">
      <c r="A206" s="382"/>
      <c r="B206" s="383"/>
      <c r="C206" s="384"/>
    </row>
    <row r="207" spans="1:3" s="381" customFormat="1" ht="11.25">
      <c r="A207" s="382"/>
      <c r="B207" s="383"/>
      <c r="C207" s="384"/>
    </row>
    <row r="208" spans="1:3" s="381" customFormat="1" ht="11.25">
      <c r="A208" s="382"/>
      <c r="B208" s="383"/>
      <c r="C208" s="384"/>
    </row>
    <row r="209" spans="1:3" s="381" customFormat="1" ht="11.25">
      <c r="A209" s="382"/>
      <c r="B209" s="383"/>
      <c r="C209" s="384"/>
    </row>
    <row r="210" spans="1:3" s="381" customFormat="1" ht="11.25">
      <c r="A210" s="382"/>
      <c r="B210" s="383"/>
      <c r="C210" s="384"/>
    </row>
    <row r="211" spans="1:3" s="381" customFormat="1" ht="11.25">
      <c r="A211" s="382"/>
      <c r="B211" s="383"/>
      <c r="C211" s="384"/>
    </row>
    <row r="212" spans="1:3" s="381" customFormat="1" ht="11.25">
      <c r="A212" s="382"/>
      <c r="B212" s="383"/>
      <c r="C212" s="384"/>
    </row>
    <row r="213" spans="1:3" s="381" customFormat="1" ht="11.25">
      <c r="A213" s="382"/>
      <c r="B213" s="383"/>
      <c r="C213" s="384"/>
    </row>
    <row r="214" spans="1:3" s="381" customFormat="1" ht="11.25">
      <c r="A214" s="382"/>
      <c r="B214" s="383"/>
      <c r="C214" s="384"/>
    </row>
    <row r="215" spans="1:3" s="381" customFormat="1" ht="11.25">
      <c r="A215" s="382"/>
      <c r="B215" s="383"/>
      <c r="C215" s="384"/>
    </row>
    <row r="216" spans="1:3" s="381" customFormat="1" ht="11.25">
      <c r="A216" s="382"/>
      <c r="B216" s="383"/>
      <c r="C216" s="384"/>
    </row>
    <row r="217" spans="1:3" s="381" customFormat="1" ht="11.25">
      <c r="A217" s="382"/>
      <c r="B217" s="383"/>
      <c r="C217" s="384"/>
    </row>
    <row r="218" spans="1:3" s="381" customFormat="1" ht="11.25">
      <c r="A218" s="382"/>
      <c r="B218" s="383"/>
      <c r="C218" s="384"/>
    </row>
    <row r="219" spans="1:3" s="381" customFormat="1" ht="11.25">
      <c r="A219" s="382"/>
      <c r="B219" s="383"/>
      <c r="C219" s="384"/>
    </row>
    <row r="220" spans="1:3" s="381" customFormat="1" ht="11.25">
      <c r="A220" s="382"/>
      <c r="B220" s="383"/>
      <c r="C220" s="384"/>
    </row>
    <row r="221" spans="1:3" s="381" customFormat="1" ht="11.25">
      <c r="A221" s="382"/>
      <c r="B221" s="383"/>
      <c r="C221" s="384"/>
    </row>
    <row r="222" spans="1:3" s="381" customFormat="1" ht="11.25">
      <c r="A222" s="382"/>
      <c r="B222" s="383"/>
      <c r="C222" s="384"/>
    </row>
    <row r="223" spans="1:3" s="381" customFormat="1" ht="11.25">
      <c r="A223" s="382"/>
      <c r="B223" s="383"/>
      <c r="C223" s="384"/>
    </row>
    <row r="224" spans="1:3" s="381" customFormat="1" ht="11.25">
      <c r="A224" s="382"/>
      <c r="B224" s="383"/>
      <c r="C224" s="384"/>
    </row>
    <row r="225" spans="1:3" s="381" customFormat="1" ht="11.25">
      <c r="A225" s="382"/>
      <c r="B225" s="383"/>
      <c r="C225" s="384"/>
    </row>
    <row r="226" spans="1:3" s="381" customFormat="1" ht="11.25">
      <c r="A226" s="382"/>
      <c r="B226" s="383"/>
      <c r="C226" s="384"/>
    </row>
    <row r="227" spans="1:3" s="381" customFormat="1" ht="11.25">
      <c r="A227" s="382"/>
      <c r="B227" s="383"/>
      <c r="C227" s="384"/>
    </row>
    <row r="228" spans="1:3" s="381" customFormat="1" ht="11.25">
      <c r="A228" s="382"/>
      <c r="B228" s="383"/>
      <c r="C228" s="384"/>
    </row>
    <row r="229" spans="1:3" s="381" customFormat="1" ht="11.25">
      <c r="A229" s="382"/>
      <c r="B229" s="383"/>
      <c r="C229" s="384"/>
    </row>
    <row r="230" spans="1:3" s="381" customFormat="1" ht="11.25">
      <c r="A230" s="382"/>
      <c r="B230" s="383"/>
      <c r="C230" s="384"/>
    </row>
    <row r="231" spans="1:3" s="381" customFormat="1" ht="11.25">
      <c r="A231" s="382"/>
      <c r="B231" s="383"/>
      <c r="C231" s="384"/>
    </row>
    <row r="232" spans="1:3" s="381" customFormat="1" ht="11.25">
      <c r="A232" s="382"/>
      <c r="B232" s="383"/>
      <c r="C232" s="384"/>
    </row>
    <row r="233" spans="1:3" s="381" customFormat="1" ht="11.25">
      <c r="A233" s="382"/>
      <c r="B233" s="383"/>
      <c r="C233" s="384"/>
    </row>
    <row r="234" spans="1:3" s="381" customFormat="1" ht="11.25">
      <c r="A234" s="382"/>
      <c r="B234" s="383"/>
      <c r="C234" s="384"/>
    </row>
    <row r="235" spans="1:3" s="381" customFormat="1" ht="11.25">
      <c r="A235" s="382"/>
      <c r="B235" s="383"/>
      <c r="C235" s="384"/>
    </row>
    <row r="236" spans="1:3" s="381" customFormat="1" ht="11.25">
      <c r="A236" s="382"/>
      <c r="B236" s="383"/>
      <c r="C236" s="384"/>
    </row>
    <row r="237" spans="1:3" s="381" customFormat="1" ht="11.25">
      <c r="A237" s="382"/>
      <c r="B237" s="383"/>
      <c r="C237" s="384"/>
    </row>
    <row r="238" spans="1:3" s="381" customFormat="1" ht="11.25">
      <c r="A238" s="382"/>
      <c r="B238" s="383"/>
      <c r="C238" s="384"/>
    </row>
    <row r="239" spans="1:3" s="381" customFormat="1" ht="11.25">
      <c r="A239" s="382"/>
      <c r="B239" s="383"/>
      <c r="C239" s="384"/>
    </row>
    <row r="240" spans="1:3" s="381" customFormat="1" ht="11.25">
      <c r="A240" s="382"/>
      <c r="B240" s="383"/>
      <c r="C240" s="384"/>
    </row>
    <row r="241" spans="1:3" s="381" customFormat="1" ht="11.25">
      <c r="A241" s="382"/>
      <c r="B241" s="383"/>
      <c r="C241" s="384"/>
    </row>
    <row r="242" spans="1:3" s="381" customFormat="1" ht="11.25">
      <c r="A242" s="382"/>
      <c r="B242" s="383"/>
      <c r="C242" s="384"/>
    </row>
    <row r="243" spans="1:3" s="381" customFormat="1" ht="11.25">
      <c r="A243" s="382"/>
      <c r="B243" s="383"/>
      <c r="C243" s="384"/>
    </row>
    <row r="244" spans="1:3" s="381" customFormat="1" ht="11.25">
      <c r="A244" s="382"/>
      <c r="B244" s="383"/>
      <c r="C244" s="384"/>
    </row>
    <row r="245" spans="1:3" s="381" customFormat="1" ht="11.25">
      <c r="A245" s="382"/>
      <c r="B245" s="383"/>
      <c r="C245" s="384"/>
    </row>
    <row r="246" spans="1:3" s="381" customFormat="1" ht="11.25">
      <c r="A246" s="382"/>
      <c r="B246" s="383"/>
      <c r="C246" s="384"/>
    </row>
    <row r="247" spans="1:3" s="381" customFormat="1" ht="11.25">
      <c r="A247" s="382"/>
      <c r="B247" s="383"/>
      <c r="C247" s="384"/>
    </row>
    <row r="248" spans="1:3" s="381" customFormat="1" ht="11.25">
      <c r="A248" s="382"/>
      <c r="B248" s="383"/>
      <c r="C248" s="384"/>
    </row>
    <row r="249" spans="1:3" s="381" customFormat="1" ht="11.25">
      <c r="A249" s="382"/>
      <c r="B249" s="383"/>
      <c r="C249" s="384"/>
    </row>
    <row r="250" spans="1:3" s="381" customFormat="1" ht="11.25">
      <c r="A250" s="382"/>
      <c r="B250" s="383"/>
      <c r="C250" s="384"/>
    </row>
    <row r="251" spans="1:3" s="381" customFormat="1" ht="11.25">
      <c r="A251" s="382"/>
      <c r="B251" s="383"/>
      <c r="C251" s="384"/>
    </row>
    <row r="252" spans="1:3" s="381" customFormat="1" ht="11.25">
      <c r="A252" s="382"/>
      <c r="B252" s="383"/>
      <c r="C252" s="384"/>
    </row>
    <row r="253" spans="1:3" s="381" customFormat="1" ht="11.25">
      <c r="A253" s="382"/>
      <c r="B253" s="383"/>
      <c r="C253" s="384"/>
    </row>
    <row r="254" spans="1:3" s="381" customFormat="1" ht="11.25">
      <c r="A254" s="382"/>
      <c r="B254" s="383"/>
      <c r="C254" s="384"/>
    </row>
    <row r="255" spans="1:3" s="381" customFormat="1" ht="11.25">
      <c r="A255" s="382"/>
      <c r="B255" s="383"/>
      <c r="C255" s="384"/>
    </row>
    <row r="256" spans="1:3" s="381" customFormat="1" ht="11.25">
      <c r="A256" s="382"/>
      <c r="B256" s="383"/>
      <c r="C256" s="384"/>
    </row>
    <row r="257" spans="1:3" s="381" customFormat="1" ht="11.25">
      <c r="A257" s="382"/>
      <c r="B257" s="383"/>
      <c r="C257" s="384"/>
    </row>
    <row r="258" spans="1:3" s="381" customFormat="1" ht="11.25">
      <c r="A258" s="382"/>
      <c r="B258" s="383"/>
      <c r="C258" s="384"/>
    </row>
    <row r="259" spans="1:3" s="381" customFormat="1" ht="11.25">
      <c r="A259" s="382"/>
      <c r="B259" s="383"/>
      <c r="C259" s="384"/>
    </row>
    <row r="260" spans="1:3" s="381" customFormat="1" ht="11.25">
      <c r="A260" s="382"/>
      <c r="B260" s="383"/>
      <c r="C260" s="384"/>
    </row>
    <row r="261" spans="1:3" s="381" customFormat="1" ht="11.25">
      <c r="A261" s="382"/>
      <c r="B261" s="383"/>
      <c r="C261" s="384"/>
    </row>
    <row r="262" spans="1:3" s="381" customFormat="1" ht="11.25">
      <c r="A262" s="382"/>
      <c r="B262" s="383"/>
      <c r="C262" s="384"/>
    </row>
    <row r="263" spans="1:3" s="381" customFormat="1" ht="11.25">
      <c r="A263" s="382"/>
      <c r="B263" s="383"/>
      <c r="C263" s="384"/>
    </row>
    <row r="264" spans="1:3" s="381" customFormat="1" ht="11.25">
      <c r="A264" s="382"/>
      <c r="B264" s="383"/>
      <c r="C264" s="384"/>
    </row>
    <row r="265" spans="1:3" s="381" customFormat="1" ht="11.25">
      <c r="A265" s="382"/>
      <c r="B265" s="383"/>
      <c r="C265" s="384"/>
    </row>
    <row r="266" spans="1:3" s="381" customFormat="1" ht="11.25">
      <c r="A266" s="382"/>
      <c r="B266" s="383"/>
      <c r="C266" s="384"/>
    </row>
    <row r="267" spans="1:3" s="381" customFormat="1" ht="11.25">
      <c r="A267" s="382"/>
      <c r="B267" s="383"/>
      <c r="C267" s="384"/>
    </row>
    <row r="268" spans="1:3" s="381" customFormat="1" ht="11.25">
      <c r="A268" s="382"/>
      <c r="B268" s="383"/>
      <c r="C268" s="384"/>
    </row>
    <row r="269" spans="1:3" s="381" customFormat="1" ht="11.25">
      <c r="A269" s="382"/>
      <c r="B269" s="383"/>
      <c r="C269" s="384"/>
    </row>
    <row r="270" spans="1:3" s="381" customFormat="1" ht="11.25">
      <c r="A270" s="382"/>
      <c r="B270" s="383"/>
      <c r="C270" s="384"/>
    </row>
    <row r="271" spans="1:3" s="381" customFormat="1" ht="11.25">
      <c r="A271" s="382"/>
      <c r="B271" s="383"/>
      <c r="C271" s="384"/>
    </row>
    <row r="272" spans="1:3" s="381" customFormat="1" ht="11.25">
      <c r="A272" s="382"/>
      <c r="B272" s="383"/>
      <c r="C272" s="384"/>
    </row>
    <row r="273" spans="1:3" s="381" customFormat="1" ht="11.25">
      <c r="A273" s="382"/>
      <c r="B273" s="383"/>
      <c r="C273" s="384"/>
    </row>
    <row r="274" spans="1:3" s="381" customFormat="1" ht="11.25">
      <c r="A274" s="382"/>
      <c r="B274" s="383"/>
      <c r="C274" s="384"/>
    </row>
    <row r="275" spans="1:3" s="381" customFormat="1" ht="11.25">
      <c r="A275" s="382"/>
      <c r="B275" s="383"/>
      <c r="C275" s="384"/>
    </row>
    <row r="276" spans="1:3" s="381" customFormat="1" ht="11.25">
      <c r="A276" s="382"/>
      <c r="B276" s="383"/>
      <c r="C276" s="384"/>
    </row>
    <row r="277" spans="1:3" s="381" customFormat="1" ht="11.25">
      <c r="A277" s="382"/>
      <c r="B277" s="383"/>
      <c r="C277" s="384"/>
    </row>
    <row r="278" spans="1:3" s="381" customFormat="1" ht="11.25">
      <c r="A278" s="382"/>
      <c r="B278" s="383"/>
      <c r="C278" s="384"/>
    </row>
    <row r="279" spans="1:3" s="381" customFormat="1" ht="11.25">
      <c r="A279" s="382"/>
      <c r="B279" s="383"/>
      <c r="C279" s="384"/>
    </row>
    <row r="280" spans="1:3" s="381" customFormat="1" ht="11.25">
      <c r="A280" s="382"/>
      <c r="B280" s="383"/>
      <c r="C280" s="384"/>
    </row>
    <row r="281" spans="1:3" s="381" customFormat="1" ht="11.25">
      <c r="A281" s="382"/>
      <c r="B281" s="383"/>
      <c r="C281" s="384"/>
    </row>
    <row r="282" spans="1:3" s="381" customFormat="1" ht="11.25">
      <c r="A282" s="382"/>
      <c r="B282" s="383"/>
      <c r="C282" s="384"/>
    </row>
    <row r="283" spans="1:3" s="381" customFormat="1" ht="11.25">
      <c r="A283" s="382"/>
      <c r="B283" s="383"/>
      <c r="C283" s="384"/>
    </row>
    <row r="284" spans="1:3" s="381" customFormat="1" ht="11.25">
      <c r="A284" s="382"/>
      <c r="B284" s="383"/>
      <c r="C284" s="384"/>
    </row>
    <row r="285" spans="1:3" s="381" customFormat="1" ht="11.25">
      <c r="A285" s="382"/>
      <c r="B285" s="383"/>
      <c r="C285" s="384"/>
    </row>
    <row r="286" spans="1:3" s="381" customFormat="1" ht="11.25">
      <c r="A286" s="382"/>
      <c r="B286" s="383"/>
      <c r="C286" s="384"/>
    </row>
    <row r="287" spans="1:3" s="381" customFormat="1" ht="11.25">
      <c r="A287" s="382"/>
      <c r="B287" s="383"/>
      <c r="C287" s="384"/>
    </row>
    <row r="288" spans="1:3" s="381" customFormat="1" ht="11.25">
      <c r="A288" s="382"/>
      <c r="B288" s="383"/>
      <c r="C288" s="384"/>
    </row>
    <row r="289" spans="1:3" s="381" customFormat="1" ht="11.25">
      <c r="A289" s="382"/>
      <c r="B289" s="383"/>
      <c r="C289" s="384"/>
    </row>
    <row r="290" spans="1:3" s="381" customFormat="1" ht="11.25">
      <c r="A290" s="382"/>
      <c r="B290" s="383"/>
      <c r="C290" s="384"/>
    </row>
    <row r="291" spans="1:3" s="381" customFormat="1" ht="11.25">
      <c r="A291" s="382"/>
      <c r="B291" s="383"/>
      <c r="C291" s="384"/>
    </row>
    <row r="292" spans="1:3" s="381" customFormat="1" ht="11.25">
      <c r="A292" s="382"/>
      <c r="B292" s="383"/>
      <c r="C292" s="384"/>
    </row>
    <row r="293" spans="1:3" s="381" customFormat="1" ht="11.25">
      <c r="A293" s="382"/>
      <c r="B293" s="383"/>
      <c r="C293" s="384"/>
    </row>
    <row r="294" spans="1:3" s="381" customFormat="1" ht="11.25">
      <c r="A294" s="382"/>
      <c r="B294" s="383"/>
      <c r="C294" s="384"/>
    </row>
    <row r="295" spans="1:3" s="381" customFormat="1" ht="11.25">
      <c r="A295" s="382"/>
      <c r="B295" s="383"/>
      <c r="C295" s="384"/>
    </row>
    <row r="296" spans="1:3" s="381" customFormat="1" ht="11.25">
      <c r="A296" s="382"/>
      <c r="B296" s="383"/>
      <c r="C296" s="384"/>
    </row>
    <row r="297" spans="1:3" s="381" customFormat="1" ht="11.25">
      <c r="A297" s="382"/>
      <c r="B297" s="383"/>
      <c r="C297" s="384"/>
    </row>
    <row r="298" spans="1:3" s="381" customFormat="1" ht="11.25">
      <c r="A298" s="382"/>
      <c r="B298" s="383"/>
      <c r="C298" s="384"/>
    </row>
    <row r="299" spans="1:3" s="381" customFormat="1" ht="11.25">
      <c r="A299" s="382"/>
      <c r="B299" s="383"/>
      <c r="C299" s="384"/>
    </row>
    <row r="300" spans="1:3" s="381" customFormat="1" ht="11.25">
      <c r="A300" s="382"/>
      <c r="B300" s="383"/>
      <c r="C300" s="384"/>
    </row>
    <row r="301" spans="1:3" s="381" customFormat="1" ht="11.25">
      <c r="A301" s="382"/>
      <c r="B301" s="383"/>
      <c r="C301" s="384"/>
    </row>
    <row r="302" spans="1:3" s="381" customFormat="1" ht="11.25">
      <c r="A302" s="382"/>
      <c r="B302" s="383"/>
      <c r="C302" s="384"/>
    </row>
    <row r="303" spans="1:3" s="381" customFormat="1" ht="11.25">
      <c r="A303" s="382"/>
      <c r="B303" s="383"/>
      <c r="C303" s="384"/>
    </row>
    <row r="304" spans="1:3" s="381" customFormat="1" ht="11.25">
      <c r="A304" s="382"/>
      <c r="B304" s="383"/>
      <c r="C304" s="384"/>
    </row>
    <row r="305" spans="1:3" s="381" customFormat="1" ht="11.25">
      <c r="A305" s="382"/>
      <c r="B305" s="383"/>
      <c r="C305" s="384"/>
    </row>
    <row r="306" spans="1:3" s="381" customFormat="1" ht="11.25">
      <c r="A306" s="382"/>
      <c r="B306" s="383"/>
      <c r="C306" s="384"/>
    </row>
    <row r="307" spans="1:3" s="381" customFormat="1" ht="11.25">
      <c r="A307" s="382"/>
      <c r="B307" s="383"/>
      <c r="C307" s="384"/>
    </row>
    <row r="308" spans="1:3" s="381" customFormat="1" ht="11.25">
      <c r="A308" s="382"/>
      <c r="B308" s="383"/>
      <c r="C308" s="384"/>
    </row>
    <row r="309" spans="1:3" s="381" customFormat="1" ht="11.25">
      <c r="A309" s="382"/>
      <c r="B309" s="383"/>
      <c r="C309" s="384"/>
    </row>
    <row r="310" spans="1:3" s="381" customFormat="1" ht="11.25">
      <c r="A310" s="382"/>
      <c r="B310" s="383"/>
      <c r="C310" s="384"/>
    </row>
    <row r="311" spans="1:3" s="381" customFormat="1" ht="11.25">
      <c r="A311" s="382"/>
      <c r="B311" s="383"/>
      <c r="C311" s="384"/>
    </row>
    <row r="312" spans="1:3" s="381" customFormat="1" ht="11.25">
      <c r="A312" s="382"/>
      <c r="B312" s="383"/>
      <c r="C312" s="384"/>
    </row>
    <row r="313" spans="1:3" s="381" customFormat="1" ht="11.25">
      <c r="A313" s="382"/>
      <c r="B313" s="383"/>
      <c r="C313" s="384"/>
    </row>
    <row r="314" spans="1:3" s="381" customFormat="1" ht="11.25">
      <c r="A314" s="382"/>
      <c r="B314" s="383"/>
      <c r="C314" s="384"/>
    </row>
    <row r="315" spans="1:3" s="381" customFormat="1" ht="11.25">
      <c r="A315" s="382"/>
      <c r="B315" s="383"/>
      <c r="C315" s="384"/>
    </row>
    <row r="316" spans="1:3" s="381" customFormat="1" ht="11.25">
      <c r="A316" s="382"/>
      <c r="B316" s="383"/>
      <c r="C316" s="384"/>
    </row>
    <row r="317" spans="1:3" s="381" customFormat="1" ht="11.25">
      <c r="A317" s="382"/>
      <c r="B317" s="383"/>
      <c r="C317" s="384"/>
    </row>
    <row r="318" spans="1:3" s="381" customFormat="1" ht="11.25">
      <c r="A318" s="382"/>
      <c r="B318" s="383"/>
      <c r="C318" s="384"/>
    </row>
    <row r="319" spans="1:3" s="381" customFormat="1" ht="11.25">
      <c r="A319" s="382"/>
      <c r="B319" s="383"/>
      <c r="C319" s="384"/>
    </row>
    <row r="320" spans="1:3" s="381" customFormat="1" ht="11.25">
      <c r="A320" s="382"/>
      <c r="B320" s="383"/>
      <c r="C320" s="384"/>
    </row>
    <row r="321" spans="1:3" s="381" customFormat="1" ht="11.25">
      <c r="A321" s="382"/>
      <c r="B321" s="383"/>
      <c r="C321" s="384"/>
    </row>
    <row r="322" spans="1:3" s="381" customFormat="1" ht="11.25">
      <c r="A322" s="382"/>
      <c r="B322" s="383"/>
      <c r="C322" s="384"/>
    </row>
    <row r="323" spans="1:3" s="381" customFormat="1" ht="11.25">
      <c r="A323" s="382"/>
      <c r="B323" s="383"/>
      <c r="C323" s="384"/>
    </row>
    <row r="324" spans="1:3" s="381" customFormat="1" ht="11.25">
      <c r="A324" s="382"/>
      <c r="B324" s="383"/>
      <c r="C324" s="384"/>
    </row>
    <row r="325" spans="1:3" s="381" customFormat="1" ht="11.25">
      <c r="A325" s="382"/>
      <c r="B325" s="383"/>
      <c r="C325" s="384"/>
    </row>
    <row r="326" spans="1:3" s="381" customFormat="1" ht="11.25">
      <c r="A326" s="382"/>
      <c r="B326" s="383"/>
      <c r="C326" s="384"/>
    </row>
    <row r="327" spans="1:3" s="381" customFormat="1" ht="11.25">
      <c r="A327" s="382"/>
      <c r="B327" s="383"/>
      <c r="C327" s="384"/>
    </row>
    <row r="328" spans="1:3" s="381" customFormat="1" ht="11.25">
      <c r="A328" s="382"/>
      <c r="B328" s="383"/>
      <c r="C328" s="384"/>
    </row>
    <row r="329" spans="1:3" s="381" customFormat="1" ht="11.25">
      <c r="A329" s="382"/>
      <c r="B329" s="383"/>
      <c r="C329" s="384"/>
    </row>
    <row r="330" spans="1:3" s="381" customFormat="1" ht="11.25">
      <c r="A330" s="382"/>
      <c r="B330" s="383"/>
      <c r="C330" s="384"/>
    </row>
    <row r="331" spans="1:3" s="381" customFormat="1" ht="11.25">
      <c r="A331" s="382"/>
      <c r="B331" s="383"/>
      <c r="C331" s="384"/>
    </row>
    <row r="332" spans="1:3" s="381" customFormat="1" ht="11.25">
      <c r="A332" s="382"/>
      <c r="B332" s="383"/>
      <c r="C332" s="384"/>
    </row>
    <row r="333" spans="1:3" s="381" customFormat="1" ht="11.25">
      <c r="A333" s="382"/>
      <c r="B333" s="383"/>
      <c r="C333" s="384"/>
    </row>
    <row r="334" spans="1:3" s="381" customFormat="1" ht="11.25">
      <c r="A334" s="382"/>
      <c r="B334" s="383"/>
      <c r="C334" s="384"/>
    </row>
    <row r="335" spans="1:3" s="381" customFormat="1" ht="11.25">
      <c r="A335" s="382"/>
      <c r="B335" s="383"/>
      <c r="C335" s="384"/>
    </row>
    <row r="336" spans="1:3" s="381" customFormat="1" ht="11.25">
      <c r="A336" s="382"/>
      <c r="B336" s="383"/>
      <c r="C336" s="384"/>
    </row>
    <row r="337" spans="1:3" s="381" customFormat="1" ht="11.25">
      <c r="A337" s="382"/>
      <c r="B337" s="383"/>
      <c r="C337" s="384"/>
    </row>
    <row r="338" spans="1:3" s="381" customFormat="1" ht="11.25">
      <c r="A338" s="382"/>
      <c r="B338" s="383"/>
      <c r="C338" s="384"/>
    </row>
    <row r="339" spans="1:3" s="381" customFormat="1" ht="11.25">
      <c r="A339" s="382"/>
      <c r="B339" s="383"/>
      <c r="C339" s="384"/>
    </row>
    <row r="340" spans="1:3" s="381" customFormat="1" ht="11.25">
      <c r="A340" s="382"/>
      <c r="B340" s="383"/>
      <c r="C340" s="384"/>
    </row>
    <row r="341" spans="1:3" s="381" customFormat="1" ht="11.25">
      <c r="A341" s="382"/>
      <c r="B341" s="383"/>
      <c r="C341" s="384"/>
    </row>
    <row r="342" spans="1:3" s="381" customFormat="1" ht="11.25">
      <c r="A342" s="382"/>
      <c r="B342" s="383"/>
      <c r="C342" s="384"/>
    </row>
    <row r="343" spans="1:3" s="381" customFormat="1" ht="11.25">
      <c r="A343" s="382"/>
      <c r="B343" s="383"/>
      <c r="C343" s="384"/>
    </row>
    <row r="344" spans="1:3" s="381" customFormat="1" ht="11.25">
      <c r="A344" s="382"/>
      <c r="B344" s="383"/>
      <c r="C344" s="384"/>
    </row>
    <row r="345" spans="1:3" s="381" customFormat="1" ht="11.25">
      <c r="A345" s="382"/>
      <c r="B345" s="383"/>
      <c r="C345" s="384"/>
    </row>
    <row r="346" spans="1:3" s="381" customFormat="1" ht="11.25">
      <c r="A346" s="382"/>
      <c r="B346" s="383"/>
      <c r="C346" s="384"/>
    </row>
    <row r="347" spans="1:3" s="381" customFormat="1" ht="11.25">
      <c r="A347" s="382"/>
      <c r="B347" s="383"/>
      <c r="C347" s="384"/>
    </row>
    <row r="348" spans="1:3" s="381" customFormat="1" ht="11.25">
      <c r="A348" s="382"/>
      <c r="B348" s="383"/>
      <c r="C348" s="384"/>
    </row>
    <row r="349" spans="1:3" s="381" customFormat="1" ht="11.25">
      <c r="A349" s="382"/>
      <c r="B349" s="383"/>
      <c r="C349" s="384"/>
    </row>
    <row r="350" spans="1:3" s="381" customFormat="1" ht="11.25">
      <c r="A350" s="382"/>
      <c r="B350" s="383"/>
      <c r="C350" s="384"/>
    </row>
    <row r="351" spans="1:3" s="381" customFormat="1" ht="11.25">
      <c r="A351" s="382"/>
      <c r="B351" s="383"/>
      <c r="C351" s="384"/>
    </row>
    <row r="352" spans="1:3" s="381" customFormat="1" ht="11.25">
      <c r="A352" s="382"/>
      <c r="B352" s="383"/>
      <c r="C352" s="384"/>
    </row>
    <row r="353" spans="1:3" s="381" customFormat="1" ht="11.25">
      <c r="A353" s="382"/>
      <c r="B353" s="383"/>
      <c r="C353" s="384"/>
    </row>
    <row r="354" spans="1:3" s="381" customFormat="1" ht="11.25">
      <c r="A354" s="382"/>
      <c r="B354" s="383"/>
      <c r="C354" s="384"/>
    </row>
    <row r="355" spans="1:3" s="381" customFormat="1" ht="11.25">
      <c r="A355" s="382"/>
      <c r="B355" s="383"/>
      <c r="C355" s="384"/>
    </row>
    <row r="356" spans="1:3" s="381" customFormat="1" ht="11.25">
      <c r="A356" s="382"/>
      <c r="B356" s="383"/>
      <c r="C356" s="384"/>
    </row>
    <row r="357" spans="1:3" s="381" customFormat="1" ht="11.25">
      <c r="A357" s="382"/>
      <c r="B357" s="383"/>
      <c r="C357" s="384"/>
    </row>
    <row r="358" spans="1:3" s="381" customFormat="1" ht="11.25">
      <c r="A358" s="382"/>
      <c r="B358" s="383"/>
      <c r="C358" s="384"/>
    </row>
    <row r="359" spans="1:3" s="381" customFormat="1" ht="11.25">
      <c r="A359" s="382"/>
      <c r="B359" s="383"/>
      <c r="C359" s="384"/>
    </row>
    <row r="360" spans="1:3" s="381" customFormat="1" ht="11.25">
      <c r="A360" s="382"/>
      <c r="B360" s="383"/>
      <c r="C360" s="384"/>
    </row>
    <row r="361" spans="1:3" s="381" customFormat="1" ht="11.25">
      <c r="A361" s="382"/>
      <c r="B361" s="383"/>
      <c r="C361" s="384"/>
    </row>
    <row r="362" spans="1:3" s="381" customFormat="1" ht="11.25">
      <c r="A362" s="382"/>
      <c r="B362" s="383"/>
      <c r="C362" s="384"/>
    </row>
    <row r="363" spans="1:3" s="381" customFormat="1" ht="11.25">
      <c r="A363" s="382"/>
      <c r="B363" s="383"/>
      <c r="C363" s="384"/>
    </row>
    <row r="364" spans="1:3" s="381" customFormat="1" ht="11.25">
      <c r="A364" s="382"/>
      <c r="B364" s="383"/>
      <c r="C364" s="384"/>
    </row>
    <row r="365" spans="1:3" s="381" customFormat="1" ht="11.25">
      <c r="A365" s="382"/>
      <c r="B365" s="383"/>
      <c r="C365" s="384"/>
    </row>
    <row r="366" spans="1:3" s="381" customFormat="1" ht="11.25">
      <c r="A366" s="382"/>
      <c r="B366" s="383"/>
      <c r="C366" s="384"/>
    </row>
    <row r="367" spans="1:3" s="381" customFormat="1" ht="11.25">
      <c r="A367" s="382"/>
      <c r="B367" s="383"/>
      <c r="C367" s="384"/>
    </row>
    <row r="368" spans="1:3" s="381" customFormat="1" ht="11.25">
      <c r="A368" s="382"/>
      <c r="B368" s="383"/>
      <c r="C368" s="384"/>
    </row>
    <row r="369" spans="1:3" s="381" customFormat="1" ht="11.25">
      <c r="A369" s="382"/>
      <c r="B369" s="383"/>
      <c r="C369" s="384"/>
    </row>
    <row r="370" spans="1:3" s="381" customFormat="1" ht="11.25">
      <c r="A370" s="382"/>
      <c r="B370" s="383"/>
      <c r="C370" s="384"/>
    </row>
    <row r="371" spans="1:3" s="381" customFormat="1" ht="11.25">
      <c r="A371" s="382"/>
      <c r="B371" s="383"/>
      <c r="C371" s="384"/>
    </row>
    <row r="372" spans="1:3" s="381" customFormat="1" ht="11.25">
      <c r="A372" s="382"/>
      <c r="B372" s="383"/>
      <c r="C372" s="384"/>
    </row>
    <row r="373" spans="1:3" s="381" customFormat="1" ht="11.25">
      <c r="A373" s="382"/>
      <c r="B373" s="383"/>
      <c r="C373" s="384"/>
    </row>
    <row r="374" spans="1:3" s="381" customFormat="1" ht="11.25">
      <c r="A374" s="382"/>
      <c r="B374" s="383"/>
      <c r="C374" s="384"/>
    </row>
    <row r="375" spans="1:3" s="381" customFormat="1" ht="11.25">
      <c r="A375" s="382"/>
      <c r="B375" s="383"/>
      <c r="C375" s="384"/>
    </row>
    <row r="376" spans="1:3" s="381" customFormat="1" ht="11.25">
      <c r="A376" s="382"/>
      <c r="B376" s="383"/>
      <c r="C376" s="384"/>
    </row>
    <row r="377" spans="1:3" s="381" customFormat="1" ht="11.25">
      <c r="A377" s="382"/>
      <c r="B377" s="383"/>
      <c r="C377" s="384"/>
    </row>
    <row r="378" spans="1:3" s="381" customFormat="1" ht="11.25">
      <c r="A378" s="382"/>
      <c r="B378" s="383"/>
      <c r="C378" s="384"/>
    </row>
    <row r="379" spans="1:3" s="381" customFormat="1" ht="11.25">
      <c r="A379" s="382"/>
      <c r="B379" s="383"/>
      <c r="C379" s="384"/>
    </row>
    <row r="380" spans="1:3" s="381" customFormat="1" ht="11.25">
      <c r="A380" s="382"/>
      <c r="B380" s="383"/>
      <c r="C380" s="384"/>
    </row>
    <row r="381" spans="1:3" s="381" customFormat="1" ht="11.25">
      <c r="A381" s="382"/>
      <c r="B381" s="383"/>
      <c r="C381" s="384"/>
    </row>
    <row r="382" spans="1:3" s="381" customFormat="1" ht="11.25">
      <c r="A382" s="382"/>
      <c r="B382" s="383"/>
      <c r="C382" s="384"/>
    </row>
    <row r="383" spans="1:3" s="381" customFormat="1" ht="11.25">
      <c r="A383" s="382"/>
      <c r="B383" s="383"/>
      <c r="C383" s="384"/>
    </row>
    <row r="384" spans="1:3" s="381" customFormat="1" ht="11.25">
      <c r="A384" s="382"/>
      <c r="B384" s="383"/>
      <c r="C384" s="384"/>
    </row>
    <row r="385" spans="1:3" s="381" customFormat="1" ht="11.25">
      <c r="A385" s="382"/>
      <c r="B385" s="383"/>
      <c r="C385" s="384"/>
    </row>
    <row r="386" spans="1:3" s="381" customFormat="1" ht="11.25">
      <c r="A386" s="382"/>
      <c r="B386" s="383"/>
      <c r="C386" s="384"/>
    </row>
    <row r="387" spans="1:3" s="381" customFormat="1" ht="11.25">
      <c r="A387" s="382"/>
      <c r="B387" s="383"/>
      <c r="C387" s="384"/>
    </row>
    <row r="388" spans="1:3" s="381" customFormat="1" ht="11.25">
      <c r="A388" s="382"/>
      <c r="B388" s="383"/>
      <c r="C388" s="384"/>
    </row>
    <row r="389" spans="1:3" s="381" customFormat="1" ht="11.25">
      <c r="A389" s="382"/>
      <c r="B389" s="383"/>
      <c r="C389" s="384"/>
    </row>
    <row r="390" spans="1:3" s="381" customFormat="1" ht="11.25">
      <c r="A390" s="382"/>
      <c r="B390" s="383"/>
      <c r="C390" s="384"/>
    </row>
    <row r="391" spans="1:3" s="381" customFormat="1" ht="11.25">
      <c r="A391" s="382"/>
      <c r="B391" s="383"/>
      <c r="C391" s="384"/>
    </row>
    <row r="392" spans="1:3" s="381" customFormat="1" ht="11.25">
      <c r="A392" s="382"/>
      <c r="B392" s="383"/>
      <c r="C392" s="384"/>
    </row>
    <row r="393" spans="1:3" s="381" customFormat="1" ht="11.25">
      <c r="A393" s="382"/>
      <c r="B393" s="383"/>
      <c r="C393" s="384"/>
    </row>
    <row r="394" spans="1:3" s="381" customFormat="1" ht="11.25">
      <c r="A394" s="382"/>
      <c r="B394" s="383"/>
      <c r="C394" s="384"/>
    </row>
    <row r="395" spans="1:3" s="381" customFormat="1" ht="11.25">
      <c r="A395" s="382"/>
      <c r="B395" s="383"/>
      <c r="C395" s="384"/>
    </row>
    <row r="396" spans="1:3" s="381" customFormat="1" ht="11.25">
      <c r="A396" s="382"/>
      <c r="B396" s="383"/>
      <c r="C396" s="384"/>
    </row>
    <row r="397" spans="1:3" s="381" customFormat="1" ht="11.25">
      <c r="A397" s="382"/>
      <c r="B397" s="383"/>
      <c r="C397" s="384"/>
    </row>
    <row r="398" spans="1:3" s="381" customFormat="1" ht="11.25">
      <c r="A398" s="382"/>
      <c r="B398" s="383"/>
      <c r="C398" s="384"/>
    </row>
    <row r="399" spans="1:3" s="381" customFormat="1" ht="11.25">
      <c r="A399" s="382"/>
      <c r="B399" s="383"/>
      <c r="C399" s="384"/>
    </row>
    <row r="400" spans="1:3" s="381" customFormat="1" ht="11.25">
      <c r="A400" s="382"/>
      <c r="B400" s="383"/>
      <c r="C400" s="384"/>
    </row>
    <row r="401" spans="1:3" s="381" customFormat="1" ht="11.25">
      <c r="A401" s="382"/>
      <c r="B401" s="383"/>
      <c r="C401" s="384"/>
    </row>
    <row r="402" spans="1:3" s="381" customFormat="1" ht="11.25">
      <c r="A402" s="382"/>
      <c r="B402" s="383"/>
      <c r="C402" s="384"/>
    </row>
    <row r="403" spans="1:3" s="381" customFormat="1" ht="11.25">
      <c r="A403" s="382"/>
      <c r="B403" s="383"/>
      <c r="C403" s="384"/>
    </row>
    <row r="404" spans="1:3" s="381" customFormat="1" ht="11.25">
      <c r="A404" s="382"/>
      <c r="B404" s="383"/>
      <c r="C404" s="384"/>
    </row>
    <row r="405" spans="1:3" s="381" customFormat="1" ht="11.25">
      <c r="A405" s="382"/>
      <c r="B405" s="383"/>
      <c r="C405" s="384"/>
    </row>
    <row r="406" spans="1:3" s="381" customFormat="1" ht="11.25">
      <c r="A406" s="382"/>
      <c r="B406" s="383"/>
      <c r="C406" s="384"/>
    </row>
    <row r="407" spans="1:3" s="381" customFormat="1" ht="11.25">
      <c r="A407" s="382"/>
      <c r="B407" s="383"/>
      <c r="C407" s="384"/>
    </row>
    <row r="408" spans="1:3" s="381" customFormat="1" ht="11.25">
      <c r="A408" s="382"/>
      <c r="B408" s="383"/>
      <c r="C408" s="384"/>
    </row>
    <row r="409" spans="1:3" s="381" customFormat="1" ht="11.25">
      <c r="A409" s="382"/>
      <c r="B409" s="383"/>
      <c r="C409" s="384"/>
    </row>
    <row r="410" spans="1:3" s="381" customFormat="1" ht="11.25">
      <c r="A410" s="382"/>
      <c r="B410" s="383"/>
      <c r="C410" s="384"/>
    </row>
    <row r="411" spans="1:3" s="381" customFormat="1" ht="11.25">
      <c r="A411" s="382"/>
      <c r="B411" s="383"/>
      <c r="C411" s="384"/>
    </row>
    <row r="412" spans="1:3" s="381" customFormat="1" ht="11.25">
      <c r="A412" s="382"/>
      <c r="B412" s="383"/>
      <c r="C412" s="384"/>
    </row>
    <row r="413" spans="1:3" s="381" customFormat="1" ht="11.25">
      <c r="A413" s="382"/>
      <c r="B413" s="383"/>
      <c r="C413" s="384"/>
    </row>
    <row r="414" spans="1:3" s="381" customFormat="1" ht="11.25">
      <c r="A414" s="382"/>
      <c r="B414" s="383"/>
      <c r="C414" s="384"/>
    </row>
    <row r="415" spans="1:3" s="381" customFormat="1" ht="11.25">
      <c r="A415" s="382"/>
      <c r="B415" s="383"/>
      <c r="C415" s="384"/>
    </row>
    <row r="416" spans="1:3" s="381" customFormat="1" ht="11.25">
      <c r="A416" s="382"/>
      <c r="B416" s="383"/>
      <c r="C416" s="384"/>
    </row>
    <row r="417" spans="1:3" s="381" customFormat="1" ht="11.25">
      <c r="A417" s="382"/>
      <c r="B417" s="383"/>
      <c r="C417" s="384"/>
    </row>
    <row r="418" spans="1:3" s="381" customFormat="1" ht="11.25">
      <c r="A418" s="382"/>
      <c r="B418" s="383"/>
      <c r="C418" s="384"/>
    </row>
    <row r="419" spans="1:3" s="381" customFormat="1" ht="11.25">
      <c r="A419" s="382"/>
      <c r="B419" s="383"/>
      <c r="C419" s="384"/>
    </row>
    <row r="420" spans="1:3" s="381" customFormat="1" ht="11.25">
      <c r="A420" s="382"/>
      <c r="B420" s="383"/>
      <c r="C420" s="384"/>
    </row>
    <row r="421" spans="1:3" s="381" customFormat="1" ht="11.25">
      <c r="A421" s="382"/>
      <c r="B421" s="383"/>
      <c r="C421" s="384"/>
    </row>
    <row r="422" spans="1:3" s="381" customFormat="1" ht="11.25">
      <c r="A422" s="382"/>
      <c r="B422" s="383"/>
      <c r="C422" s="384"/>
    </row>
    <row r="423" spans="1:3" s="381" customFormat="1" ht="11.25">
      <c r="A423" s="382"/>
      <c r="B423" s="383"/>
      <c r="C423" s="384"/>
    </row>
    <row r="424" spans="1:3" s="381" customFormat="1" ht="11.25">
      <c r="A424" s="382"/>
      <c r="B424" s="383"/>
      <c r="C424" s="384"/>
    </row>
    <row r="425" spans="1:3" s="381" customFormat="1" ht="11.25">
      <c r="A425" s="382"/>
      <c r="B425" s="383"/>
      <c r="C425" s="384"/>
    </row>
    <row r="426" spans="1:3" s="381" customFormat="1" ht="11.25">
      <c r="A426" s="382"/>
      <c r="B426" s="383"/>
      <c r="C426" s="384"/>
    </row>
    <row r="427" spans="1:3" s="381" customFormat="1" ht="11.25">
      <c r="A427" s="382"/>
      <c r="B427" s="383"/>
      <c r="C427" s="384"/>
    </row>
    <row r="428" spans="1:3" s="381" customFormat="1" ht="11.25">
      <c r="A428" s="382"/>
      <c r="B428" s="383"/>
      <c r="C428" s="384"/>
    </row>
    <row r="429" spans="1:3" s="381" customFormat="1" ht="11.25">
      <c r="A429" s="382"/>
      <c r="B429" s="383"/>
      <c r="C429" s="384"/>
    </row>
    <row r="430" spans="1:3" s="381" customFormat="1" ht="11.25">
      <c r="A430" s="382"/>
      <c r="B430" s="383"/>
      <c r="C430" s="384"/>
    </row>
    <row r="431" spans="1:3" s="381" customFormat="1" ht="11.25">
      <c r="A431" s="382"/>
      <c r="B431" s="383"/>
      <c r="C431" s="384"/>
    </row>
    <row r="432" spans="1:3" s="381" customFormat="1" ht="11.25">
      <c r="A432" s="382"/>
      <c r="B432" s="383"/>
      <c r="C432" s="384"/>
    </row>
    <row r="433" spans="1:3" s="381" customFormat="1" ht="11.25">
      <c r="A433" s="382"/>
      <c r="B433" s="383"/>
      <c r="C433" s="384"/>
    </row>
    <row r="434" spans="1:3" s="381" customFormat="1" ht="11.25">
      <c r="A434" s="382"/>
      <c r="B434" s="383"/>
      <c r="C434" s="384"/>
    </row>
    <row r="435" spans="1:3" s="381" customFormat="1" ht="11.25">
      <c r="A435" s="382"/>
      <c r="B435" s="383"/>
      <c r="C435" s="384"/>
    </row>
    <row r="436" spans="1:3" s="381" customFormat="1" ht="11.25">
      <c r="A436" s="382"/>
      <c r="B436" s="383"/>
      <c r="C436" s="384"/>
    </row>
    <row r="437" spans="1:3" s="381" customFormat="1" ht="11.25">
      <c r="A437" s="382"/>
      <c r="B437" s="383"/>
      <c r="C437" s="384"/>
    </row>
    <row r="438" spans="1:3" s="381" customFormat="1" ht="11.25">
      <c r="A438" s="382"/>
      <c r="B438" s="383"/>
      <c r="C438" s="384"/>
    </row>
    <row r="439" spans="1:3" s="381" customFormat="1" ht="11.25">
      <c r="A439" s="382"/>
      <c r="B439" s="383"/>
      <c r="C439" s="384"/>
    </row>
    <row r="440" spans="1:3" s="381" customFormat="1" ht="11.25">
      <c r="A440" s="382"/>
      <c r="B440" s="383"/>
      <c r="C440" s="384"/>
    </row>
    <row r="441" spans="1:3" s="381" customFormat="1" ht="11.25">
      <c r="A441" s="382"/>
      <c r="B441" s="383"/>
      <c r="C441" s="384"/>
    </row>
    <row r="442" spans="1:3" s="381" customFormat="1" ht="11.25">
      <c r="A442" s="382"/>
      <c r="B442" s="383"/>
      <c r="C442" s="384"/>
    </row>
    <row r="443" spans="1:3" s="381" customFormat="1" ht="11.25">
      <c r="A443" s="382"/>
      <c r="B443" s="383"/>
      <c r="C443" s="384"/>
    </row>
    <row r="444" spans="1:3" s="381" customFormat="1" ht="11.25">
      <c r="A444" s="382"/>
      <c r="B444" s="383"/>
      <c r="C444" s="384"/>
    </row>
    <row r="445" spans="1:3" s="381" customFormat="1" ht="11.25">
      <c r="A445" s="382"/>
      <c r="B445" s="383"/>
      <c r="C445" s="384"/>
    </row>
    <row r="446" spans="1:3" s="381" customFormat="1" ht="11.25">
      <c r="A446" s="382"/>
      <c r="B446" s="383"/>
      <c r="C446" s="384"/>
    </row>
    <row r="447" spans="1:3" s="381" customFormat="1" ht="11.25">
      <c r="A447" s="382"/>
      <c r="B447" s="383"/>
      <c r="C447" s="384"/>
    </row>
    <row r="448" spans="1:3" s="381" customFormat="1" ht="11.25">
      <c r="A448" s="382"/>
      <c r="B448" s="383"/>
      <c r="C448" s="384"/>
    </row>
    <row r="449" spans="1:3" s="381" customFormat="1" ht="11.25">
      <c r="A449" s="382"/>
      <c r="B449" s="383"/>
      <c r="C449" s="384"/>
    </row>
    <row r="450" spans="1:3" s="381" customFormat="1" ht="11.25">
      <c r="A450" s="382"/>
      <c r="B450" s="383"/>
      <c r="C450" s="384"/>
    </row>
    <row r="451" spans="1:3" s="381" customFormat="1" ht="11.25">
      <c r="A451" s="382"/>
      <c r="B451" s="383"/>
      <c r="C451" s="384"/>
    </row>
    <row r="452" spans="1:3" s="381" customFormat="1" ht="11.25">
      <c r="A452" s="382"/>
      <c r="B452" s="383"/>
      <c r="C452" s="384"/>
    </row>
    <row r="453" spans="1:3" s="381" customFormat="1" ht="11.25">
      <c r="A453" s="382"/>
      <c r="B453" s="383"/>
      <c r="C453" s="384"/>
    </row>
    <row r="454" spans="1:3" s="381" customFormat="1" ht="11.25">
      <c r="A454" s="382"/>
      <c r="B454" s="383"/>
      <c r="C454" s="384"/>
    </row>
    <row r="455" spans="1:3" s="381" customFormat="1" ht="11.25">
      <c r="A455" s="382"/>
      <c r="B455" s="383"/>
      <c r="C455" s="384"/>
    </row>
    <row r="456" spans="1:3" s="381" customFormat="1" ht="11.25">
      <c r="A456" s="382"/>
      <c r="B456" s="383"/>
      <c r="C456" s="384"/>
    </row>
    <row r="457" spans="1:3" s="381" customFormat="1" ht="11.25">
      <c r="A457" s="382"/>
      <c r="B457" s="383"/>
      <c r="C457" s="384"/>
    </row>
    <row r="458" spans="1:3" s="381" customFormat="1" ht="11.25">
      <c r="A458" s="382"/>
      <c r="B458" s="383"/>
      <c r="C458" s="384"/>
    </row>
    <row r="459" spans="1:3" s="381" customFormat="1" ht="11.25">
      <c r="A459" s="382"/>
      <c r="B459" s="383"/>
      <c r="C459" s="384"/>
    </row>
    <row r="460" spans="1:3" s="381" customFormat="1" ht="11.25">
      <c r="A460" s="382"/>
      <c r="B460" s="383"/>
      <c r="C460" s="384"/>
    </row>
    <row r="461" spans="1:3" s="381" customFormat="1" ht="11.25">
      <c r="A461" s="382"/>
      <c r="B461" s="383"/>
      <c r="C461" s="384"/>
    </row>
    <row r="462" spans="1:3" s="381" customFormat="1" ht="11.25">
      <c r="A462" s="382"/>
      <c r="B462" s="383"/>
      <c r="C462" s="384"/>
    </row>
    <row r="463" spans="1:3" s="381" customFormat="1" ht="11.25">
      <c r="A463" s="382"/>
      <c r="B463" s="383"/>
      <c r="C463" s="384"/>
    </row>
    <row r="464" spans="1:3" s="381" customFormat="1" ht="11.25">
      <c r="A464" s="382"/>
      <c r="B464" s="383"/>
      <c r="C464" s="384"/>
    </row>
    <row r="465" spans="1:3" s="381" customFormat="1" ht="11.25">
      <c r="A465" s="382"/>
      <c r="B465" s="383"/>
      <c r="C465" s="384"/>
    </row>
    <row r="466" spans="1:3" s="381" customFormat="1" ht="11.25">
      <c r="A466" s="382"/>
      <c r="B466" s="383"/>
      <c r="C466" s="384"/>
    </row>
    <row r="467" spans="1:3" s="381" customFormat="1" ht="11.25">
      <c r="A467" s="382"/>
      <c r="B467" s="383"/>
      <c r="C467" s="384"/>
    </row>
    <row r="468" spans="1:3" s="381" customFormat="1" ht="11.25">
      <c r="A468" s="382"/>
      <c r="B468" s="383"/>
      <c r="C468" s="384"/>
    </row>
    <row r="469" spans="1:3" s="381" customFormat="1" ht="11.25">
      <c r="A469" s="382"/>
      <c r="B469" s="383"/>
      <c r="C469" s="384"/>
    </row>
    <row r="470" spans="1:3" s="381" customFormat="1" ht="11.25">
      <c r="A470" s="382"/>
      <c r="B470" s="383"/>
      <c r="C470" s="384"/>
    </row>
    <row r="471" spans="1:3" s="381" customFormat="1" ht="11.25">
      <c r="A471" s="382"/>
      <c r="B471" s="383"/>
      <c r="C471" s="384"/>
    </row>
    <row r="472" spans="1:3" s="381" customFormat="1" ht="11.25">
      <c r="A472" s="382"/>
      <c r="B472" s="383"/>
      <c r="C472" s="384"/>
    </row>
    <row r="473" spans="1:3" s="381" customFormat="1" ht="11.25">
      <c r="A473" s="382"/>
      <c r="B473" s="383"/>
      <c r="C473" s="384"/>
    </row>
    <row r="474" spans="1:3" s="381" customFormat="1" ht="11.25">
      <c r="A474" s="382"/>
      <c r="B474" s="383"/>
      <c r="C474" s="384"/>
    </row>
    <row r="475" spans="1:3" s="381" customFormat="1" ht="11.25">
      <c r="A475" s="382"/>
      <c r="B475" s="383"/>
      <c r="C475" s="384"/>
    </row>
    <row r="476" spans="1:3" s="381" customFormat="1" ht="11.25">
      <c r="A476" s="382"/>
      <c r="B476" s="383"/>
      <c r="C476" s="384"/>
    </row>
    <row r="477" spans="1:3" s="381" customFormat="1" ht="11.25">
      <c r="A477" s="382"/>
      <c r="B477" s="383"/>
      <c r="C477" s="384"/>
    </row>
    <row r="478" spans="1:3" s="381" customFormat="1" ht="11.25">
      <c r="A478" s="382"/>
      <c r="B478" s="383"/>
      <c r="C478" s="384"/>
    </row>
    <row r="479" spans="1:3" s="381" customFormat="1" ht="11.25">
      <c r="A479" s="382"/>
      <c r="B479" s="383"/>
      <c r="C479" s="384"/>
    </row>
    <row r="480" spans="1:3" s="381" customFormat="1" ht="11.25">
      <c r="A480" s="382"/>
      <c r="B480" s="383"/>
      <c r="C480" s="384"/>
    </row>
    <row r="481" spans="1:3" s="381" customFormat="1" ht="11.25">
      <c r="A481" s="382"/>
      <c r="B481" s="383"/>
      <c r="C481" s="384"/>
    </row>
    <row r="482" spans="1:3" s="381" customFormat="1" ht="11.25">
      <c r="A482" s="382"/>
      <c r="B482" s="383"/>
      <c r="C482" s="384"/>
    </row>
    <row r="483" spans="1:3" s="381" customFormat="1" ht="11.25">
      <c r="A483" s="382"/>
      <c r="B483" s="383"/>
      <c r="C483" s="384"/>
    </row>
    <row r="484" spans="1:3" s="381" customFormat="1" ht="11.25">
      <c r="A484" s="382"/>
      <c r="B484" s="383"/>
      <c r="C484" s="384"/>
    </row>
    <row r="485" spans="1:3" s="381" customFormat="1" ht="11.25">
      <c r="A485" s="382"/>
      <c r="B485" s="383"/>
      <c r="C485" s="384"/>
    </row>
    <row r="486" spans="1:3" s="381" customFormat="1" ht="11.25">
      <c r="A486" s="382"/>
      <c r="B486" s="383"/>
      <c r="C486" s="384"/>
    </row>
    <row r="487" spans="1:3" s="381" customFormat="1" ht="11.25">
      <c r="A487" s="382"/>
      <c r="B487" s="383"/>
      <c r="C487" s="384"/>
    </row>
    <row r="488" spans="1:3" s="381" customFormat="1" ht="11.25">
      <c r="A488" s="382"/>
      <c r="B488" s="383"/>
      <c r="C488" s="384"/>
    </row>
    <row r="489" spans="1:3" s="381" customFormat="1" ht="11.25">
      <c r="A489" s="382"/>
      <c r="B489" s="383"/>
      <c r="C489" s="384"/>
    </row>
    <row r="490" spans="1:3" s="381" customFormat="1" ht="11.25">
      <c r="A490" s="382"/>
      <c r="B490" s="383"/>
      <c r="C490" s="384"/>
    </row>
    <row r="491" spans="1:3" s="381" customFormat="1" ht="11.25">
      <c r="A491" s="382"/>
      <c r="B491" s="383"/>
      <c r="C491" s="384"/>
    </row>
    <row r="492" spans="1:3" s="381" customFormat="1" ht="11.25">
      <c r="A492" s="382"/>
      <c r="B492" s="383"/>
      <c r="C492" s="384"/>
    </row>
    <row r="493" spans="1:3" s="381" customFormat="1" ht="11.25">
      <c r="A493" s="382"/>
      <c r="B493" s="383"/>
      <c r="C493" s="384"/>
    </row>
    <row r="494" spans="1:3" s="381" customFormat="1" ht="11.25">
      <c r="A494" s="382"/>
      <c r="B494" s="383"/>
      <c r="C494" s="384"/>
    </row>
    <row r="495" spans="1:3" s="381" customFormat="1" ht="11.25">
      <c r="A495" s="382"/>
      <c r="B495" s="383"/>
      <c r="C495" s="384"/>
    </row>
    <row r="496" spans="1:3" s="381" customFormat="1" ht="11.25">
      <c r="A496" s="382"/>
      <c r="B496" s="383"/>
      <c r="C496" s="384"/>
    </row>
    <row r="497" spans="1:3" s="381" customFormat="1" ht="11.25">
      <c r="A497" s="382"/>
      <c r="B497" s="383"/>
      <c r="C497" s="384"/>
    </row>
    <row r="498" spans="1:3" s="381" customFormat="1" ht="11.25">
      <c r="A498" s="382"/>
      <c r="B498" s="383"/>
      <c r="C498" s="384"/>
    </row>
    <row r="499" spans="1:3" s="381" customFormat="1" ht="11.25">
      <c r="A499" s="382"/>
      <c r="B499" s="383"/>
      <c r="C499" s="384"/>
    </row>
    <row r="500" spans="1:3" s="381" customFormat="1" ht="11.25">
      <c r="A500" s="382"/>
      <c r="B500" s="383"/>
      <c r="C500" s="384"/>
    </row>
    <row r="501" spans="1:3" s="381" customFormat="1" ht="11.25">
      <c r="A501" s="382"/>
      <c r="B501" s="383"/>
      <c r="C501" s="384"/>
    </row>
    <row r="502" spans="1:3" s="381" customFormat="1" ht="11.25">
      <c r="A502" s="382"/>
      <c r="B502" s="383"/>
      <c r="C502" s="384"/>
    </row>
    <row r="503" spans="1:3" s="381" customFormat="1" ht="11.25">
      <c r="A503" s="382"/>
      <c r="B503" s="383"/>
      <c r="C503" s="384"/>
    </row>
    <row r="504" spans="1:3" s="381" customFormat="1" ht="11.25">
      <c r="A504" s="382"/>
      <c r="B504" s="383"/>
      <c r="C504" s="384"/>
    </row>
    <row r="505" spans="1:3" s="381" customFormat="1" ht="11.25">
      <c r="A505" s="382"/>
      <c r="B505" s="383"/>
      <c r="C505" s="384"/>
    </row>
    <row r="506" spans="1:3" s="381" customFormat="1" ht="11.25">
      <c r="A506" s="382"/>
      <c r="B506" s="383"/>
      <c r="C506" s="384"/>
    </row>
    <row r="507" spans="1:3" s="381" customFormat="1" ht="11.25">
      <c r="A507" s="382"/>
      <c r="B507" s="383"/>
      <c r="C507" s="384"/>
    </row>
    <row r="508" spans="1:3" s="381" customFormat="1" ht="11.25">
      <c r="A508" s="382"/>
      <c r="B508" s="383"/>
      <c r="C508" s="384"/>
    </row>
    <row r="509" spans="1:3" s="381" customFormat="1" ht="11.25">
      <c r="A509" s="382"/>
      <c r="B509" s="383"/>
      <c r="C509" s="384"/>
    </row>
    <row r="510" spans="1:3" s="381" customFormat="1" ht="11.25">
      <c r="A510" s="382"/>
      <c r="B510" s="383"/>
      <c r="C510" s="384"/>
    </row>
    <row r="511" spans="1:3" s="381" customFormat="1" ht="11.25">
      <c r="A511" s="382"/>
      <c r="B511" s="383"/>
      <c r="C511" s="384"/>
    </row>
    <row r="512" spans="1:3" s="381" customFormat="1" ht="11.25">
      <c r="A512" s="382"/>
      <c r="B512" s="383"/>
      <c r="C512" s="384"/>
    </row>
    <row r="513" spans="1:3" s="381" customFormat="1" ht="11.25">
      <c r="A513" s="382"/>
      <c r="B513" s="383"/>
      <c r="C513" s="384"/>
    </row>
    <row r="514" spans="1:3" s="381" customFormat="1" ht="11.25">
      <c r="A514" s="382"/>
      <c r="B514" s="383"/>
      <c r="C514" s="384"/>
    </row>
    <row r="515" spans="1:3" s="381" customFormat="1" ht="11.25">
      <c r="A515" s="382"/>
      <c r="B515" s="383"/>
      <c r="C515" s="384"/>
    </row>
    <row r="516" spans="1:3" s="381" customFormat="1" ht="11.25">
      <c r="A516" s="382"/>
      <c r="B516" s="383"/>
      <c r="C516" s="384"/>
    </row>
    <row r="517" spans="1:3" s="381" customFormat="1" ht="11.25">
      <c r="A517" s="382"/>
      <c r="B517" s="383"/>
      <c r="C517" s="384"/>
    </row>
    <row r="518" spans="1:3" s="381" customFormat="1" ht="11.25">
      <c r="A518" s="382"/>
      <c r="B518" s="383"/>
      <c r="C518" s="384"/>
    </row>
    <row r="519" spans="1:3" s="381" customFormat="1" ht="11.25">
      <c r="A519" s="382"/>
      <c r="B519" s="383"/>
      <c r="C519" s="384"/>
    </row>
    <row r="520" spans="1:3" s="381" customFormat="1" ht="11.25">
      <c r="A520" s="382"/>
      <c r="B520" s="383"/>
      <c r="C520" s="384"/>
    </row>
    <row r="521" spans="1:3" s="381" customFormat="1" ht="11.25">
      <c r="A521" s="382"/>
      <c r="B521" s="383"/>
      <c r="C521" s="384"/>
    </row>
    <row r="522" spans="1:3" s="381" customFormat="1" ht="11.25">
      <c r="A522" s="382"/>
      <c r="B522" s="383"/>
      <c r="C522" s="384"/>
    </row>
    <row r="523" spans="1:3" s="381" customFormat="1" ht="11.25">
      <c r="A523" s="382"/>
      <c r="B523" s="383"/>
      <c r="C523" s="384"/>
    </row>
    <row r="524" spans="1:3" s="381" customFormat="1" ht="11.25">
      <c r="A524" s="382"/>
      <c r="B524" s="383"/>
      <c r="C524" s="384"/>
    </row>
    <row r="525" spans="1:3" s="381" customFormat="1" ht="11.25">
      <c r="A525" s="382"/>
      <c r="B525" s="383"/>
      <c r="C525" s="384"/>
    </row>
    <row r="526" spans="1:3" s="381" customFormat="1" ht="11.25">
      <c r="A526" s="382"/>
      <c r="B526" s="383"/>
      <c r="C526" s="384"/>
    </row>
    <row r="527" spans="1:3" s="381" customFormat="1" ht="11.25">
      <c r="A527" s="382"/>
      <c r="B527" s="383"/>
      <c r="C527" s="384"/>
    </row>
    <row r="528" spans="1:3" s="381" customFormat="1" ht="11.25">
      <c r="A528" s="382"/>
      <c r="B528" s="383"/>
      <c r="C528" s="384"/>
    </row>
    <row r="529" spans="1:3" s="381" customFormat="1" ht="11.25">
      <c r="A529" s="382"/>
      <c r="B529" s="383"/>
      <c r="C529" s="384"/>
    </row>
    <row r="530" spans="1:3" s="381" customFormat="1" ht="11.25">
      <c r="A530" s="382"/>
      <c r="B530" s="383"/>
      <c r="C530" s="384"/>
    </row>
    <row r="531" spans="1:3" s="381" customFormat="1" ht="11.25">
      <c r="A531" s="382"/>
      <c r="B531" s="383"/>
      <c r="C531" s="384"/>
    </row>
    <row r="532" spans="1:3" s="381" customFormat="1" ht="11.25">
      <c r="A532" s="382"/>
      <c r="B532" s="383"/>
      <c r="C532" s="384"/>
    </row>
    <row r="533" spans="1:3" s="381" customFormat="1" ht="11.25">
      <c r="A533" s="382"/>
      <c r="B533" s="383"/>
      <c r="C533" s="384"/>
    </row>
    <row r="534" spans="1:3" s="381" customFormat="1" ht="11.25">
      <c r="A534" s="382"/>
      <c r="B534" s="383"/>
      <c r="C534" s="384"/>
    </row>
    <row r="535" spans="1:3" s="381" customFormat="1" ht="11.25">
      <c r="A535" s="382"/>
      <c r="B535" s="383"/>
      <c r="C535" s="384"/>
    </row>
    <row r="536" spans="1:3" s="381" customFormat="1" ht="11.25">
      <c r="A536" s="382"/>
      <c r="B536" s="383"/>
      <c r="C536" s="384"/>
    </row>
    <row r="537" spans="1:3" s="381" customFormat="1" ht="11.25">
      <c r="A537" s="382"/>
      <c r="B537" s="383"/>
      <c r="C537" s="384"/>
    </row>
    <row r="538" spans="1:3" s="381" customFormat="1" ht="11.25">
      <c r="A538" s="382"/>
      <c r="B538" s="383"/>
      <c r="C538" s="384"/>
    </row>
    <row r="539" spans="1:3" s="381" customFormat="1" ht="11.25">
      <c r="A539" s="382"/>
      <c r="B539" s="383"/>
      <c r="C539" s="384"/>
    </row>
    <row r="540" spans="1:3" s="381" customFormat="1" ht="11.25">
      <c r="A540" s="382"/>
      <c r="B540" s="383"/>
      <c r="C540" s="384"/>
    </row>
    <row r="541" spans="1:3" s="381" customFormat="1" ht="11.25">
      <c r="A541" s="382"/>
      <c r="B541" s="383"/>
      <c r="C541" s="384"/>
    </row>
    <row r="542" spans="1:3" s="381" customFormat="1" ht="11.25">
      <c r="A542" s="382"/>
      <c r="B542" s="383"/>
      <c r="C542" s="384"/>
    </row>
    <row r="543" spans="1:3" s="381" customFormat="1" ht="11.25">
      <c r="A543" s="382"/>
      <c r="B543" s="383"/>
      <c r="C543" s="384"/>
    </row>
    <row r="544" spans="1:3" s="381" customFormat="1" ht="11.25">
      <c r="A544" s="382"/>
      <c r="B544" s="383"/>
      <c r="C544" s="384"/>
    </row>
    <row r="545" spans="1:3" s="381" customFormat="1" ht="11.25">
      <c r="A545" s="382"/>
      <c r="B545" s="383"/>
      <c r="C545" s="384"/>
    </row>
    <row r="546" spans="1:3" s="381" customFormat="1" ht="11.25">
      <c r="A546" s="382"/>
      <c r="B546" s="383"/>
      <c r="C546" s="384"/>
    </row>
    <row r="547" spans="1:3" s="381" customFormat="1" ht="11.25">
      <c r="A547" s="382"/>
      <c r="B547" s="383"/>
      <c r="C547" s="384"/>
    </row>
    <row r="548" spans="1:3" s="381" customFormat="1" ht="11.25">
      <c r="A548" s="382"/>
      <c r="B548" s="383"/>
      <c r="C548" s="384"/>
    </row>
    <row r="549" spans="1:3" s="381" customFormat="1" ht="11.25">
      <c r="A549" s="382"/>
      <c r="B549" s="383"/>
      <c r="C549" s="384"/>
    </row>
    <row r="550" spans="1:3" s="381" customFormat="1" ht="11.25">
      <c r="A550" s="382"/>
      <c r="B550" s="383"/>
      <c r="C550" s="384"/>
    </row>
    <row r="551" spans="1:3" s="381" customFormat="1" ht="11.25">
      <c r="A551" s="382"/>
      <c r="B551" s="383"/>
      <c r="C551" s="384"/>
    </row>
    <row r="552" spans="1:3" s="381" customFormat="1" ht="11.25">
      <c r="A552" s="382"/>
      <c r="B552" s="383"/>
      <c r="C552" s="384"/>
    </row>
    <row r="553" spans="1:3" s="381" customFormat="1" ht="11.25">
      <c r="A553" s="382"/>
      <c r="B553" s="383"/>
      <c r="C553" s="384"/>
    </row>
    <row r="554" spans="1:3" s="381" customFormat="1" ht="11.25">
      <c r="A554" s="382"/>
      <c r="B554" s="383"/>
      <c r="C554" s="384"/>
    </row>
    <row r="555" spans="1:3" s="381" customFormat="1" ht="11.25">
      <c r="A555" s="382"/>
      <c r="B555" s="383"/>
      <c r="C555" s="384"/>
    </row>
    <row r="556" spans="1:3" s="381" customFormat="1" ht="11.25">
      <c r="A556" s="382"/>
      <c r="B556" s="383"/>
      <c r="C556" s="384"/>
    </row>
    <row r="557" spans="1:3" s="381" customFormat="1" ht="11.25">
      <c r="A557" s="382"/>
      <c r="B557" s="383"/>
      <c r="C557" s="384"/>
    </row>
    <row r="558" spans="1:3" s="381" customFormat="1" ht="11.25">
      <c r="A558" s="382"/>
      <c r="B558" s="383"/>
      <c r="C558" s="384"/>
    </row>
    <row r="559" spans="1:3" s="381" customFormat="1" ht="11.25">
      <c r="A559" s="382"/>
      <c r="B559" s="383"/>
      <c r="C559" s="384"/>
    </row>
    <row r="560" spans="1:3" s="381" customFormat="1" ht="11.25">
      <c r="A560" s="382"/>
      <c r="B560" s="383"/>
      <c r="C560" s="384"/>
    </row>
    <row r="561" spans="1:3" s="381" customFormat="1" ht="11.25">
      <c r="A561" s="382"/>
      <c r="B561" s="383"/>
      <c r="C561" s="384"/>
    </row>
    <row r="562" spans="1:3" s="381" customFormat="1" ht="11.25">
      <c r="A562" s="382"/>
      <c r="B562" s="383"/>
      <c r="C562" s="384"/>
    </row>
    <row r="563" spans="1:3" s="381" customFormat="1" ht="11.25">
      <c r="A563" s="382"/>
      <c r="B563" s="383"/>
      <c r="C563" s="384"/>
    </row>
    <row r="564" spans="1:3" s="381" customFormat="1" ht="11.25">
      <c r="A564" s="382"/>
      <c r="B564" s="383"/>
      <c r="C564" s="384"/>
    </row>
    <row r="565" spans="1:3" s="381" customFormat="1" ht="11.25">
      <c r="A565" s="382"/>
      <c r="B565" s="383"/>
      <c r="C565" s="384"/>
    </row>
    <row r="566" spans="1:3" s="381" customFormat="1" ht="11.25">
      <c r="A566" s="382"/>
      <c r="B566" s="383"/>
      <c r="C566" s="384"/>
    </row>
    <row r="567" spans="1:3" s="381" customFormat="1" ht="11.25">
      <c r="A567" s="382"/>
      <c r="B567" s="383"/>
      <c r="C567" s="384"/>
    </row>
    <row r="568" spans="1:3" s="381" customFormat="1" ht="11.25">
      <c r="A568" s="382"/>
      <c r="B568" s="383"/>
      <c r="C568" s="384"/>
    </row>
    <row r="569" spans="1:3" s="381" customFormat="1" ht="11.25">
      <c r="A569" s="382"/>
      <c r="B569" s="383"/>
      <c r="C569" s="384"/>
    </row>
    <row r="570" spans="1:3" s="381" customFormat="1" ht="11.25">
      <c r="A570" s="382"/>
      <c r="B570" s="383"/>
      <c r="C570" s="384"/>
    </row>
    <row r="571" spans="1:3" s="381" customFormat="1" ht="11.25">
      <c r="A571" s="382"/>
      <c r="B571" s="383"/>
      <c r="C571" s="384"/>
    </row>
    <row r="572" spans="1:3" s="381" customFormat="1" ht="11.25">
      <c r="A572" s="382"/>
      <c r="B572" s="383"/>
      <c r="C572" s="384"/>
    </row>
    <row r="573" spans="1:3" s="381" customFormat="1" ht="11.25">
      <c r="A573" s="382"/>
      <c r="B573" s="383"/>
      <c r="C573" s="384"/>
    </row>
    <row r="574" spans="1:3" s="381" customFormat="1" ht="11.25">
      <c r="A574" s="382"/>
      <c r="B574" s="383"/>
      <c r="C574" s="384"/>
    </row>
    <row r="575" spans="1:3" s="381" customFormat="1" ht="11.25">
      <c r="A575" s="382"/>
      <c r="B575" s="383"/>
      <c r="C575" s="384"/>
    </row>
    <row r="576" spans="1:3" s="381" customFormat="1" ht="11.25">
      <c r="A576" s="382"/>
      <c r="B576" s="383"/>
      <c r="C576" s="384"/>
    </row>
    <row r="577" spans="1:3" s="381" customFormat="1" ht="11.25">
      <c r="A577" s="382"/>
      <c r="B577" s="383"/>
      <c r="C577" s="384"/>
    </row>
    <row r="578" spans="1:3" s="381" customFormat="1" ht="11.25">
      <c r="A578" s="382"/>
      <c r="B578" s="383"/>
      <c r="C578" s="384"/>
    </row>
    <row r="579" spans="1:3" s="381" customFormat="1" ht="11.25">
      <c r="A579" s="382"/>
      <c r="B579" s="383"/>
      <c r="C579" s="384"/>
    </row>
    <row r="580" spans="1:3" s="381" customFormat="1" ht="11.25">
      <c r="A580" s="382"/>
      <c r="B580" s="383"/>
      <c r="C580" s="384"/>
    </row>
    <row r="581" spans="1:3" s="381" customFormat="1" ht="11.25">
      <c r="A581" s="382"/>
      <c r="B581" s="383"/>
      <c r="C581" s="384"/>
    </row>
    <row r="582" spans="1:3" s="381" customFormat="1" ht="11.25">
      <c r="A582" s="382"/>
      <c r="B582" s="383"/>
      <c r="C582" s="384"/>
    </row>
    <row r="583" spans="1:3" s="381" customFormat="1" ht="11.25">
      <c r="A583" s="382"/>
      <c r="B583" s="383"/>
      <c r="C583" s="384"/>
    </row>
    <row r="584" spans="1:3" s="381" customFormat="1" ht="11.25">
      <c r="A584" s="382"/>
      <c r="B584" s="383"/>
      <c r="C584" s="384"/>
    </row>
    <row r="585" spans="1:3" s="381" customFormat="1" ht="11.25">
      <c r="A585" s="382"/>
      <c r="B585" s="383"/>
      <c r="C585" s="384"/>
    </row>
    <row r="586" spans="1:3" s="381" customFormat="1" ht="11.25">
      <c r="A586" s="382"/>
      <c r="B586" s="383"/>
      <c r="C586" s="384"/>
    </row>
    <row r="587" spans="1:3" s="381" customFormat="1" ht="11.25">
      <c r="A587" s="382"/>
      <c r="B587" s="383"/>
      <c r="C587" s="384"/>
    </row>
    <row r="588" spans="1:3" s="381" customFormat="1" ht="11.25">
      <c r="A588" s="382"/>
      <c r="B588" s="383"/>
      <c r="C588" s="384"/>
    </row>
    <row r="589" spans="1:3" s="381" customFormat="1" ht="11.25">
      <c r="A589" s="382"/>
      <c r="B589" s="383"/>
      <c r="C589" s="384"/>
    </row>
    <row r="590" spans="1:3" s="381" customFormat="1" ht="11.25">
      <c r="A590" s="382"/>
      <c r="B590" s="383"/>
      <c r="C590" s="384"/>
    </row>
    <row r="591" spans="1:3" s="381" customFormat="1" ht="11.25">
      <c r="A591" s="382"/>
      <c r="B591" s="383"/>
      <c r="C591" s="384"/>
    </row>
    <row r="592" spans="1:3" s="381" customFormat="1" ht="11.25">
      <c r="A592" s="382"/>
      <c r="B592" s="383"/>
      <c r="C592" s="384"/>
    </row>
    <row r="593" spans="1:3" s="381" customFormat="1" ht="11.25">
      <c r="A593" s="382"/>
      <c r="B593" s="383"/>
      <c r="C593" s="384"/>
    </row>
    <row r="594" spans="1:3" s="381" customFormat="1" ht="11.25">
      <c r="A594" s="382"/>
      <c r="B594" s="383"/>
      <c r="C594" s="384"/>
    </row>
    <row r="595" spans="1:3" s="381" customFormat="1" ht="11.25">
      <c r="A595" s="382"/>
      <c r="B595" s="383"/>
      <c r="C595" s="384"/>
    </row>
    <row r="596" spans="1:3" s="381" customFormat="1" ht="11.25">
      <c r="A596" s="382"/>
      <c r="B596" s="383"/>
      <c r="C596" s="384"/>
    </row>
    <row r="597" spans="1:3" s="381" customFormat="1" ht="11.25">
      <c r="A597" s="382"/>
      <c r="B597" s="383"/>
      <c r="C597" s="384"/>
    </row>
    <row r="598" spans="1:3" s="381" customFormat="1" ht="11.25">
      <c r="A598" s="382"/>
      <c r="B598" s="383"/>
      <c r="C598" s="384"/>
    </row>
    <row r="599" spans="1:3" s="381" customFormat="1" ht="11.25">
      <c r="A599" s="382"/>
      <c r="B599" s="383"/>
      <c r="C599" s="384"/>
    </row>
    <row r="600" spans="1:3" s="381" customFormat="1" ht="11.25">
      <c r="A600" s="382"/>
      <c r="B600" s="383"/>
      <c r="C600" s="384"/>
    </row>
    <row r="601" spans="1:3" s="381" customFormat="1" ht="11.25">
      <c r="A601" s="382"/>
      <c r="B601" s="383"/>
      <c r="C601" s="384"/>
    </row>
    <row r="602" spans="1:3" s="381" customFormat="1" ht="11.25">
      <c r="A602" s="382"/>
      <c r="B602" s="383"/>
      <c r="C602" s="384"/>
    </row>
    <row r="603" spans="1:3" s="381" customFormat="1" ht="11.25">
      <c r="A603" s="382"/>
      <c r="B603" s="383"/>
      <c r="C603" s="384"/>
    </row>
    <row r="604" spans="1:3" s="381" customFormat="1" ht="11.25">
      <c r="A604" s="382"/>
      <c r="B604" s="383"/>
      <c r="C604" s="384"/>
    </row>
    <row r="605" spans="1:3" s="381" customFormat="1" ht="11.25">
      <c r="A605" s="382"/>
      <c r="B605" s="383"/>
      <c r="C605" s="384"/>
    </row>
    <row r="606" spans="1:3" s="381" customFormat="1" ht="11.25">
      <c r="A606" s="382"/>
      <c r="B606" s="383"/>
      <c r="C606" s="384"/>
    </row>
    <row r="607" spans="1:3" s="381" customFormat="1" ht="11.25">
      <c r="A607" s="382"/>
      <c r="B607" s="383"/>
      <c r="C607" s="384"/>
    </row>
    <row r="608" spans="1:3" s="381" customFormat="1" ht="11.25">
      <c r="A608" s="382"/>
      <c r="B608" s="383"/>
      <c r="C608" s="384"/>
    </row>
    <row r="609" spans="1:3" s="381" customFormat="1" ht="11.25">
      <c r="A609" s="382"/>
      <c r="B609" s="383"/>
      <c r="C609" s="384"/>
    </row>
    <row r="610" spans="1:3" s="381" customFormat="1" ht="11.25">
      <c r="A610" s="382"/>
      <c r="B610" s="383"/>
      <c r="C610" s="384"/>
    </row>
    <row r="611" spans="1:3" s="381" customFormat="1" ht="11.25">
      <c r="A611" s="382"/>
      <c r="B611" s="383"/>
      <c r="C611" s="384"/>
    </row>
    <row r="612" spans="1:3" s="381" customFormat="1" ht="11.25">
      <c r="A612" s="382"/>
      <c r="B612" s="383"/>
      <c r="C612" s="384"/>
    </row>
    <row r="613" spans="1:3" s="381" customFormat="1" ht="11.25">
      <c r="A613" s="382"/>
      <c r="B613" s="383"/>
      <c r="C613" s="384"/>
    </row>
    <row r="614" spans="1:3" s="381" customFormat="1" ht="11.25">
      <c r="A614" s="382"/>
      <c r="B614" s="383"/>
      <c r="C614" s="384"/>
    </row>
    <row r="615" spans="1:3" s="381" customFormat="1" ht="11.25">
      <c r="A615" s="382"/>
      <c r="B615" s="383"/>
      <c r="C615" s="384"/>
    </row>
    <row r="616" spans="1:3" s="381" customFormat="1" ht="11.25">
      <c r="A616" s="382"/>
      <c r="B616" s="383"/>
      <c r="C616" s="384"/>
    </row>
    <row r="617" spans="1:3" s="381" customFormat="1" ht="11.25">
      <c r="A617" s="382"/>
      <c r="B617" s="383"/>
      <c r="C617" s="384"/>
    </row>
    <row r="618" spans="1:3" s="381" customFormat="1" ht="11.25">
      <c r="A618" s="382"/>
      <c r="B618" s="383"/>
      <c r="C618" s="384"/>
    </row>
    <row r="619" spans="1:3" s="381" customFormat="1" ht="11.25">
      <c r="A619" s="382"/>
      <c r="B619" s="383"/>
      <c r="C619" s="384"/>
    </row>
    <row r="620" spans="1:3" s="381" customFormat="1" ht="11.25">
      <c r="A620" s="382"/>
      <c r="B620" s="383"/>
      <c r="C620" s="384"/>
    </row>
    <row r="621" spans="1:3" s="381" customFormat="1" ht="11.25">
      <c r="A621" s="382"/>
      <c r="B621" s="383"/>
      <c r="C621" s="384"/>
    </row>
    <row r="622" spans="1:3" s="381" customFormat="1" ht="11.25">
      <c r="A622" s="382"/>
      <c r="B622" s="383"/>
      <c r="C622" s="384"/>
    </row>
    <row r="623" spans="1:3" s="381" customFormat="1" ht="11.25">
      <c r="A623" s="382"/>
      <c r="B623" s="383"/>
      <c r="C623" s="384"/>
    </row>
    <row r="624" spans="1:3" s="381" customFormat="1" ht="11.25">
      <c r="A624" s="382"/>
      <c r="B624" s="383"/>
      <c r="C624" s="384"/>
    </row>
    <row r="625" spans="1:3" s="381" customFormat="1" ht="11.25">
      <c r="A625" s="382"/>
      <c r="B625" s="383"/>
      <c r="C625" s="384"/>
    </row>
    <row r="626" spans="1:3" s="381" customFormat="1" ht="11.25">
      <c r="A626" s="382"/>
      <c r="B626" s="383"/>
      <c r="C626" s="384"/>
    </row>
    <row r="627" spans="1:3" s="381" customFormat="1" ht="11.25">
      <c r="A627" s="382"/>
      <c r="B627" s="383"/>
      <c r="C627" s="384"/>
    </row>
    <row r="628" spans="1:3" s="381" customFormat="1" ht="11.25">
      <c r="A628" s="382"/>
      <c r="B628" s="383"/>
      <c r="C628" s="384"/>
    </row>
    <row r="629" spans="1:3" s="381" customFormat="1" ht="11.25">
      <c r="A629" s="382"/>
      <c r="B629" s="383"/>
      <c r="C629" s="384"/>
    </row>
    <row r="630" spans="1:3" s="381" customFormat="1" ht="11.25">
      <c r="A630" s="382"/>
      <c r="B630" s="383"/>
      <c r="C630" s="384"/>
    </row>
    <row r="631" spans="1:3" s="381" customFormat="1" ht="11.25">
      <c r="A631" s="382"/>
      <c r="B631" s="383"/>
      <c r="C631" s="384"/>
    </row>
    <row r="632" spans="1:3" s="381" customFormat="1" ht="11.25">
      <c r="A632" s="382"/>
      <c r="B632" s="383"/>
      <c r="C632" s="384"/>
    </row>
    <row r="633" spans="1:3" s="381" customFormat="1" ht="11.25">
      <c r="A633" s="382"/>
      <c r="B633" s="383"/>
      <c r="C633" s="384"/>
    </row>
    <row r="634" spans="1:3" s="381" customFormat="1" ht="11.25">
      <c r="A634" s="382"/>
      <c r="B634" s="383"/>
      <c r="C634" s="384"/>
    </row>
    <row r="635" spans="1:3" s="381" customFormat="1" ht="11.25">
      <c r="A635" s="382"/>
      <c r="B635" s="383"/>
      <c r="C635" s="384"/>
    </row>
    <row r="636" spans="1:3" s="381" customFormat="1" ht="11.25">
      <c r="A636" s="382"/>
      <c r="B636" s="383"/>
      <c r="C636" s="384"/>
    </row>
    <row r="637" spans="1:3" s="381" customFormat="1" ht="11.25">
      <c r="A637" s="382"/>
      <c r="B637" s="383"/>
      <c r="C637" s="384"/>
    </row>
    <row r="638" spans="1:3" s="381" customFormat="1" ht="11.25">
      <c r="A638" s="382"/>
      <c r="B638" s="383"/>
      <c r="C638" s="384"/>
    </row>
    <row r="639" spans="1:3" s="381" customFormat="1" ht="11.25">
      <c r="A639" s="382"/>
      <c r="B639" s="383"/>
      <c r="C639" s="384"/>
    </row>
    <row r="640" spans="1:3" s="381" customFormat="1" ht="11.25">
      <c r="A640" s="382"/>
      <c r="B640" s="383"/>
      <c r="C640" s="384"/>
    </row>
    <row r="641" spans="1:3" s="381" customFormat="1" ht="11.25">
      <c r="A641" s="382"/>
      <c r="B641" s="383"/>
      <c r="C641" s="384"/>
    </row>
    <row r="642" spans="1:3" s="381" customFormat="1" ht="11.25">
      <c r="A642" s="382"/>
      <c r="B642" s="383"/>
      <c r="C642" s="384"/>
    </row>
    <row r="643" spans="1:3" s="381" customFormat="1" ht="11.25">
      <c r="A643" s="382"/>
      <c r="B643" s="383"/>
      <c r="C643" s="384"/>
    </row>
    <row r="644" spans="1:3" s="381" customFormat="1" ht="11.25">
      <c r="A644" s="382"/>
      <c r="B644" s="383"/>
      <c r="C644" s="384"/>
    </row>
    <row r="645" spans="1:3" s="381" customFormat="1" ht="11.25">
      <c r="A645" s="382"/>
      <c r="B645" s="383"/>
      <c r="C645" s="384"/>
    </row>
    <row r="646" spans="1:3" s="381" customFormat="1" ht="11.25">
      <c r="A646" s="382"/>
      <c r="B646" s="383"/>
      <c r="C646" s="384"/>
    </row>
    <row r="647" spans="1:3" s="381" customFormat="1" ht="11.25">
      <c r="A647" s="382"/>
      <c r="B647" s="383"/>
      <c r="C647" s="384"/>
    </row>
    <row r="648" spans="1:3" s="381" customFormat="1" ht="11.25">
      <c r="A648" s="382"/>
      <c r="B648" s="383"/>
      <c r="C648" s="384"/>
    </row>
    <row r="649" spans="1:3" s="381" customFormat="1" ht="11.25">
      <c r="A649" s="382"/>
      <c r="B649" s="383"/>
      <c r="C649" s="384"/>
    </row>
    <row r="650" spans="1:3" s="381" customFormat="1" ht="11.25">
      <c r="A650" s="382"/>
      <c r="B650" s="383"/>
      <c r="C650" s="384"/>
    </row>
    <row r="651" spans="1:3" s="381" customFormat="1" ht="11.25">
      <c r="A651" s="382"/>
      <c r="B651" s="383"/>
      <c r="C651" s="384"/>
    </row>
    <row r="652" spans="1:3" s="381" customFormat="1" ht="11.25">
      <c r="A652" s="382"/>
      <c r="B652" s="383"/>
      <c r="C652" s="384"/>
    </row>
    <row r="653" spans="1:3" s="381" customFormat="1" ht="11.25">
      <c r="A653" s="382"/>
      <c r="B653" s="383"/>
      <c r="C653" s="384"/>
    </row>
    <row r="654" spans="1:3" s="381" customFormat="1" ht="11.25">
      <c r="A654" s="382"/>
      <c r="B654" s="383"/>
      <c r="C654" s="384"/>
    </row>
    <row r="655" spans="1:3" s="381" customFormat="1" ht="11.25">
      <c r="A655" s="382"/>
      <c r="B655" s="383"/>
      <c r="C655" s="384"/>
    </row>
    <row r="656" spans="1:3" s="381" customFormat="1" ht="11.25">
      <c r="A656" s="382"/>
      <c r="B656" s="383"/>
      <c r="C656" s="384"/>
    </row>
    <row r="657" spans="1:3" s="381" customFormat="1" ht="11.25">
      <c r="A657" s="382"/>
      <c r="B657" s="383"/>
      <c r="C657" s="384"/>
    </row>
    <row r="658" spans="1:3" s="381" customFormat="1" ht="11.25">
      <c r="A658" s="382"/>
      <c r="B658" s="383"/>
      <c r="C658" s="384"/>
    </row>
    <row r="659" spans="1:3" s="381" customFormat="1" ht="11.25">
      <c r="A659" s="382"/>
      <c r="B659" s="383"/>
      <c r="C659" s="384"/>
    </row>
    <row r="660" spans="1:3" s="381" customFormat="1" ht="11.25">
      <c r="A660" s="382"/>
      <c r="B660" s="383"/>
      <c r="C660" s="384"/>
    </row>
    <row r="661" spans="1:3" s="381" customFormat="1" ht="11.25">
      <c r="A661" s="382"/>
      <c r="B661" s="383"/>
      <c r="C661" s="384"/>
    </row>
    <row r="662" spans="1:3" s="381" customFormat="1" ht="11.25">
      <c r="A662" s="382"/>
      <c r="B662" s="383"/>
      <c r="C662" s="384"/>
    </row>
    <row r="663" spans="1:3" s="381" customFormat="1" ht="11.25">
      <c r="A663" s="382"/>
      <c r="B663" s="383"/>
      <c r="C663" s="384"/>
    </row>
    <row r="664" spans="1:3" s="381" customFormat="1" ht="11.25">
      <c r="A664" s="382"/>
      <c r="B664" s="383"/>
      <c r="C664" s="384"/>
    </row>
    <row r="665" spans="1:3" s="381" customFormat="1" ht="11.25">
      <c r="A665" s="382"/>
      <c r="B665" s="383"/>
      <c r="C665" s="384"/>
    </row>
    <row r="666" spans="1:3" s="381" customFormat="1" ht="11.25">
      <c r="A666" s="382"/>
      <c r="B666" s="383"/>
      <c r="C666" s="384"/>
    </row>
    <row r="667" spans="1:3" s="381" customFormat="1" ht="11.25">
      <c r="A667" s="382"/>
      <c r="B667" s="383"/>
      <c r="C667" s="384"/>
    </row>
    <row r="668" spans="1:3" s="381" customFormat="1" ht="11.25">
      <c r="A668" s="382"/>
      <c r="B668" s="383"/>
      <c r="C668" s="384"/>
    </row>
    <row r="669" spans="1:3" s="381" customFormat="1" ht="11.25">
      <c r="A669" s="382"/>
      <c r="B669" s="383"/>
      <c r="C669" s="384"/>
    </row>
    <row r="670" spans="1:3" s="381" customFormat="1" ht="11.25">
      <c r="A670" s="382"/>
      <c r="B670" s="383"/>
      <c r="C670" s="384"/>
    </row>
    <row r="671" spans="1:3" s="381" customFormat="1" ht="11.25">
      <c r="A671" s="382"/>
      <c r="B671" s="383"/>
      <c r="C671" s="384"/>
    </row>
    <row r="672" spans="1:3" s="381" customFormat="1" ht="11.25">
      <c r="A672" s="382"/>
      <c r="B672" s="383"/>
      <c r="C672" s="384"/>
    </row>
    <row r="673" spans="1:3" s="381" customFormat="1" ht="11.25">
      <c r="A673" s="382"/>
      <c r="B673" s="383"/>
      <c r="C673" s="384"/>
    </row>
    <row r="674" spans="1:3" s="381" customFormat="1" ht="11.25">
      <c r="A674" s="382"/>
      <c r="B674" s="383"/>
      <c r="C674" s="384"/>
    </row>
    <row r="675" spans="1:3" s="381" customFormat="1" ht="11.25">
      <c r="A675" s="382"/>
      <c r="B675" s="383"/>
      <c r="C675" s="384"/>
    </row>
    <row r="676" spans="1:3" s="381" customFormat="1" ht="11.25">
      <c r="A676" s="382"/>
      <c r="B676" s="383"/>
      <c r="C676" s="384"/>
    </row>
    <row r="677" spans="1:3" s="381" customFormat="1" ht="11.25">
      <c r="A677" s="382"/>
      <c r="B677" s="383"/>
      <c r="C677" s="384"/>
    </row>
    <row r="678" spans="1:3" s="381" customFormat="1" ht="11.25">
      <c r="A678" s="382"/>
      <c r="B678" s="383"/>
      <c r="C678" s="384"/>
    </row>
    <row r="679" spans="1:3" s="381" customFormat="1" ht="11.25">
      <c r="A679" s="382"/>
      <c r="B679" s="383"/>
      <c r="C679" s="384"/>
    </row>
    <row r="680" spans="1:3" s="381" customFormat="1" ht="11.25">
      <c r="A680" s="382"/>
      <c r="B680" s="383"/>
      <c r="C680" s="384"/>
    </row>
    <row r="681" spans="1:3" s="381" customFormat="1" ht="11.25">
      <c r="A681" s="382"/>
      <c r="B681" s="383"/>
      <c r="C681" s="384"/>
    </row>
    <row r="682" spans="1:3" s="381" customFormat="1" ht="11.25">
      <c r="A682" s="382"/>
      <c r="B682" s="383"/>
      <c r="C682" s="384"/>
    </row>
    <row r="683" spans="1:3" s="381" customFormat="1" ht="11.25">
      <c r="A683" s="382"/>
      <c r="B683" s="383"/>
      <c r="C683" s="384"/>
    </row>
    <row r="684" spans="1:3" s="381" customFormat="1" ht="11.25">
      <c r="A684" s="382"/>
      <c r="B684" s="383"/>
      <c r="C684" s="384"/>
    </row>
    <row r="685" spans="1:3" s="381" customFormat="1" ht="11.25">
      <c r="A685" s="382"/>
      <c r="B685" s="383"/>
      <c r="C685" s="384"/>
    </row>
    <row r="686" spans="1:3" s="381" customFormat="1" ht="11.25">
      <c r="A686" s="382"/>
      <c r="B686" s="383"/>
      <c r="C686" s="384"/>
    </row>
    <row r="687" spans="1:3" s="381" customFormat="1" ht="11.25">
      <c r="A687" s="382"/>
      <c r="B687" s="383"/>
      <c r="C687" s="384"/>
    </row>
    <row r="688" spans="1:3" s="381" customFormat="1" ht="11.25">
      <c r="A688" s="382"/>
      <c r="B688" s="383"/>
      <c r="C688" s="384"/>
    </row>
    <row r="689" spans="1:3" s="381" customFormat="1" ht="11.25">
      <c r="A689" s="382"/>
      <c r="B689" s="383"/>
      <c r="C689" s="384"/>
    </row>
    <row r="690" spans="1:3" s="381" customFormat="1" ht="11.25">
      <c r="A690" s="382"/>
      <c r="B690" s="383"/>
      <c r="C690" s="384"/>
    </row>
    <row r="691" spans="1:3" s="381" customFormat="1" ht="11.25">
      <c r="A691" s="382"/>
      <c r="B691" s="383"/>
      <c r="C691" s="384"/>
    </row>
    <row r="692" spans="1:3" s="381" customFormat="1" ht="11.25">
      <c r="A692" s="382"/>
      <c r="B692" s="383"/>
      <c r="C692" s="384"/>
    </row>
    <row r="693" spans="1:3" s="381" customFormat="1" ht="11.25">
      <c r="A693" s="382"/>
      <c r="B693" s="383"/>
      <c r="C693" s="384"/>
    </row>
    <row r="694" spans="1:3" s="381" customFormat="1" ht="11.25">
      <c r="A694" s="382"/>
      <c r="B694" s="383"/>
      <c r="C694" s="384"/>
    </row>
    <row r="695" spans="1:3" s="381" customFormat="1" ht="11.25">
      <c r="A695" s="382"/>
      <c r="B695" s="383"/>
      <c r="C695" s="384"/>
    </row>
    <row r="696" spans="1:3" s="381" customFormat="1" ht="11.25">
      <c r="A696" s="382"/>
      <c r="B696" s="383"/>
      <c r="C696" s="384"/>
    </row>
    <row r="697" spans="1:3" s="381" customFormat="1" ht="11.25">
      <c r="A697" s="382"/>
      <c r="B697" s="383"/>
      <c r="C697" s="384"/>
    </row>
    <row r="698" spans="1:3" s="381" customFormat="1" ht="11.25">
      <c r="A698" s="382"/>
      <c r="B698" s="383"/>
      <c r="C698" s="384"/>
    </row>
    <row r="699" spans="1:3" s="381" customFormat="1" ht="11.25">
      <c r="A699" s="382"/>
      <c r="B699" s="383"/>
      <c r="C699" s="384"/>
    </row>
    <row r="700" spans="1:3" s="381" customFormat="1" ht="11.25">
      <c r="A700" s="382"/>
      <c r="B700" s="383"/>
      <c r="C700" s="384"/>
    </row>
    <row r="701" spans="1:3" s="381" customFormat="1" ht="11.25">
      <c r="A701" s="382"/>
      <c r="B701" s="383"/>
      <c r="C701" s="384"/>
    </row>
    <row r="702" spans="1:3" s="381" customFormat="1" ht="11.25">
      <c r="A702" s="382"/>
      <c r="B702" s="383"/>
      <c r="C702" s="384"/>
    </row>
    <row r="703" spans="1:3" s="381" customFormat="1" ht="11.25">
      <c r="A703" s="382"/>
      <c r="B703" s="383"/>
      <c r="C703" s="384"/>
    </row>
    <row r="704" spans="1:3" s="381" customFormat="1" ht="11.25">
      <c r="A704" s="382"/>
      <c r="B704" s="383"/>
      <c r="C704" s="384"/>
    </row>
    <row r="705" spans="1:3" s="381" customFormat="1" ht="11.25">
      <c r="A705" s="382"/>
      <c r="B705" s="383"/>
      <c r="C705" s="384"/>
    </row>
    <row r="706" spans="1:3" s="381" customFormat="1" ht="11.25">
      <c r="A706" s="382"/>
      <c r="B706" s="383"/>
      <c r="C706" s="384"/>
    </row>
    <row r="707" spans="1:3" s="381" customFormat="1" ht="11.25">
      <c r="A707" s="382"/>
      <c r="B707" s="383"/>
      <c r="C707" s="384"/>
    </row>
    <row r="708" spans="1:3" s="381" customFormat="1" ht="11.25">
      <c r="A708" s="382"/>
      <c r="B708" s="383"/>
      <c r="C708" s="384"/>
    </row>
    <row r="709" spans="1:3" s="381" customFormat="1" ht="11.25">
      <c r="A709" s="382"/>
      <c r="B709" s="383"/>
      <c r="C709" s="384"/>
    </row>
    <row r="710" spans="1:3" s="381" customFormat="1" ht="11.25">
      <c r="A710" s="382"/>
      <c r="B710" s="383"/>
      <c r="C710" s="384"/>
    </row>
    <row r="711" spans="1:3" s="381" customFormat="1" ht="11.25">
      <c r="A711" s="382"/>
      <c r="B711" s="383"/>
      <c r="C711" s="384"/>
    </row>
    <row r="712" spans="1:3" s="381" customFormat="1" ht="11.25">
      <c r="A712" s="382"/>
      <c r="B712" s="383"/>
      <c r="C712" s="384"/>
    </row>
    <row r="713" spans="1:3" s="381" customFormat="1" ht="11.25">
      <c r="A713" s="382"/>
      <c r="B713" s="383"/>
      <c r="C713" s="384"/>
    </row>
    <row r="714" spans="1:3" s="381" customFormat="1" ht="11.25">
      <c r="A714" s="382"/>
      <c r="B714" s="383"/>
      <c r="C714" s="384"/>
    </row>
    <row r="715" spans="1:3" s="381" customFormat="1" ht="11.25">
      <c r="A715" s="382"/>
      <c r="B715" s="383"/>
      <c r="C715" s="384"/>
    </row>
    <row r="716" spans="1:3" s="381" customFormat="1" ht="11.25">
      <c r="A716" s="382"/>
      <c r="B716" s="383"/>
      <c r="C716" s="384"/>
    </row>
    <row r="717" spans="1:3" s="381" customFormat="1" ht="11.25">
      <c r="A717" s="382"/>
      <c r="B717" s="383"/>
      <c r="C717" s="384"/>
    </row>
    <row r="718" spans="1:3" s="381" customFormat="1" ht="11.25">
      <c r="A718" s="382"/>
      <c r="B718" s="383"/>
      <c r="C718" s="384"/>
    </row>
    <row r="719" spans="1:3" s="381" customFormat="1" ht="11.25">
      <c r="A719" s="382"/>
      <c r="B719" s="383"/>
      <c r="C719" s="384"/>
    </row>
    <row r="720" spans="1:3" s="381" customFormat="1" ht="11.25">
      <c r="A720" s="382"/>
      <c r="B720" s="383"/>
      <c r="C720" s="384"/>
    </row>
    <row r="721" spans="1:3" s="381" customFormat="1" ht="11.25">
      <c r="A721" s="382"/>
      <c r="B721" s="383"/>
      <c r="C721" s="384"/>
    </row>
    <row r="722" spans="1:3" s="381" customFormat="1" ht="11.25">
      <c r="A722" s="382"/>
      <c r="B722" s="383"/>
      <c r="C722" s="384"/>
    </row>
    <row r="723" spans="1:3" s="381" customFormat="1" ht="11.25">
      <c r="A723" s="382"/>
      <c r="B723" s="383"/>
      <c r="C723" s="384"/>
    </row>
    <row r="724" spans="1:3" s="381" customFormat="1" ht="11.25">
      <c r="A724" s="382"/>
      <c r="B724" s="383"/>
      <c r="C724" s="384"/>
    </row>
    <row r="725" spans="1:3" s="381" customFormat="1" ht="11.25">
      <c r="A725" s="382"/>
      <c r="B725" s="383"/>
      <c r="C725" s="384"/>
    </row>
    <row r="726" spans="1:3" s="381" customFormat="1" ht="11.25">
      <c r="A726" s="382"/>
      <c r="B726" s="383"/>
      <c r="C726" s="384"/>
    </row>
    <row r="727" spans="1:3" s="381" customFormat="1" ht="11.25">
      <c r="A727" s="382"/>
      <c r="B727" s="383"/>
      <c r="C727" s="384"/>
    </row>
    <row r="728" spans="1:3" s="381" customFormat="1" ht="11.25">
      <c r="A728" s="382"/>
      <c r="B728" s="383"/>
      <c r="C728" s="384"/>
    </row>
    <row r="729" spans="1:3" s="381" customFormat="1" ht="11.25">
      <c r="A729" s="382"/>
      <c r="B729" s="383"/>
      <c r="C729" s="384"/>
    </row>
    <row r="730" spans="1:3" s="381" customFormat="1" ht="11.25">
      <c r="A730" s="382"/>
      <c r="B730" s="383"/>
      <c r="C730" s="384"/>
    </row>
    <row r="731" spans="1:3" s="381" customFormat="1" ht="11.25">
      <c r="A731" s="382"/>
      <c r="B731" s="383"/>
      <c r="C731" s="384"/>
    </row>
    <row r="732" spans="1:3" s="381" customFormat="1" ht="11.25">
      <c r="A732" s="382"/>
      <c r="B732" s="383"/>
      <c r="C732" s="384"/>
    </row>
    <row r="733" spans="1:3" s="381" customFormat="1" ht="11.25">
      <c r="A733" s="382"/>
      <c r="B733" s="383"/>
      <c r="C733" s="384"/>
    </row>
    <row r="734" spans="1:3" s="381" customFormat="1" ht="11.25">
      <c r="A734" s="382"/>
      <c r="B734" s="383"/>
      <c r="C734" s="384"/>
    </row>
    <row r="735" spans="1:3" s="381" customFormat="1" ht="11.25">
      <c r="A735" s="382"/>
      <c r="B735" s="383"/>
      <c r="C735" s="384"/>
    </row>
    <row r="736" spans="1:3" s="381" customFormat="1" ht="11.25">
      <c r="A736" s="382"/>
      <c r="B736" s="383"/>
      <c r="C736" s="384"/>
    </row>
    <row r="737" spans="1:3" s="381" customFormat="1" ht="11.25">
      <c r="A737" s="382"/>
      <c r="B737" s="383"/>
      <c r="C737" s="384"/>
    </row>
    <row r="738" spans="1:3" s="381" customFormat="1" ht="11.25">
      <c r="A738" s="382"/>
      <c r="B738" s="383"/>
      <c r="C738" s="384"/>
    </row>
    <row r="739" spans="1:3" s="381" customFormat="1" ht="11.25">
      <c r="A739" s="382"/>
      <c r="B739" s="383"/>
      <c r="C739" s="384"/>
    </row>
    <row r="740" spans="1:3" s="381" customFormat="1" ht="11.25">
      <c r="A740" s="382"/>
      <c r="B740" s="383"/>
      <c r="C740" s="384"/>
    </row>
    <row r="741" spans="1:3" s="381" customFormat="1" ht="11.25">
      <c r="A741" s="382"/>
      <c r="B741" s="383"/>
      <c r="C741" s="384"/>
    </row>
    <row r="742" spans="1:3" s="381" customFormat="1" ht="11.25">
      <c r="A742" s="382"/>
      <c r="B742" s="383"/>
      <c r="C742" s="384"/>
    </row>
    <row r="743" spans="1:3" s="381" customFormat="1" ht="11.25">
      <c r="A743" s="382"/>
      <c r="B743" s="383"/>
      <c r="C743" s="384"/>
    </row>
    <row r="744" spans="1:3" s="381" customFormat="1" ht="11.25">
      <c r="A744" s="382"/>
      <c r="B744" s="383"/>
      <c r="C744" s="384"/>
    </row>
    <row r="745" spans="1:3" s="381" customFormat="1" ht="11.25">
      <c r="A745" s="382"/>
      <c r="B745" s="383"/>
      <c r="C745" s="384"/>
    </row>
    <row r="746" spans="1:3" s="381" customFormat="1" ht="11.25">
      <c r="A746" s="382"/>
      <c r="B746" s="383"/>
      <c r="C746" s="384"/>
    </row>
    <row r="747" spans="1:3" s="381" customFormat="1" ht="11.25">
      <c r="A747" s="382"/>
      <c r="B747" s="383"/>
      <c r="C747" s="384"/>
    </row>
    <row r="748" spans="1:3" s="381" customFormat="1" ht="11.25">
      <c r="A748" s="382"/>
      <c r="B748" s="383"/>
      <c r="C748" s="384"/>
    </row>
    <row r="749" spans="1:3" s="381" customFormat="1" ht="11.25">
      <c r="A749" s="382"/>
      <c r="B749" s="383"/>
      <c r="C749" s="384"/>
    </row>
    <row r="750" spans="1:3" s="381" customFormat="1" ht="11.25">
      <c r="A750" s="382"/>
      <c r="B750" s="383"/>
      <c r="C750" s="384"/>
    </row>
    <row r="751" spans="1:3" s="381" customFormat="1" ht="11.25">
      <c r="A751" s="382"/>
      <c r="B751" s="383"/>
      <c r="C751" s="384"/>
    </row>
    <row r="752" spans="1:3" s="381" customFormat="1" ht="11.25">
      <c r="A752" s="382"/>
      <c r="B752" s="383"/>
      <c r="C752" s="384"/>
    </row>
    <row r="753" spans="1:3" s="381" customFormat="1" ht="11.25">
      <c r="A753" s="382"/>
      <c r="B753" s="383"/>
      <c r="C753" s="384"/>
    </row>
    <row r="754" spans="1:3" s="381" customFormat="1" ht="11.25">
      <c r="A754" s="382"/>
      <c r="B754" s="383"/>
      <c r="C754" s="384"/>
    </row>
    <row r="755" spans="1:3" s="381" customFormat="1" ht="11.25">
      <c r="A755" s="382"/>
      <c r="B755" s="383"/>
      <c r="C755" s="384"/>
    </row>
    <row r="756" spans="1:3" s="381" customFormat="1" ht="11.25">
      <c r="A756" s="382"/>
      <c r="B756" s="383"/>
      <c r="C756" s="384"/>
    </row>
    <row r="757" spans="1:3" s="381" customFormat="1" ht="11.25">
      <c r="A757" s="382"/>
      <c r="B757" s="383"/>
      <c r="C757" s="384"/>
    </row>
    <row r="758" spans="1:3" s="381" customFormat="1" ht="11.25">
      <c r="A758" s="382"/>
      <c r="B758" s="383"/>
      <c r="C758" s="384"/>
    </row>
    <row r="759" spans="1:3" s="381" customFormat="1" ht="11.25">
      <c r="A759" s="382"/>
      <c r="B759" s="383"/>
      <c r="C759" s="384"/>
    </row>
    <row r="760" spans="1:3" s="381" customFormat="1" ht="11.25">
      <c r="A760" s="382"/>
      <c r="B760" s="383"/>
      <c r="C760" s="384"/>
    </row>
    <row r="761" spans="1:3" s="381" customFormat="1" ht="11.25">
      <c r="A761" s="382"/>
      <c r="B761" s="383"/>
      <c r="C761" s="384"/>
    </row>
    <row r="762" spans="1:3" s="381" customFormat="1" ht="11.25">
      <c r="A762" s="382"/>
      <c r="B762" s="383"/>
      <c r="C762" s="384"/>
    </row>
    <row r="763" spans="1:3" s="381" customFormat="1" ht="11.25">
      <c r="A763" s="382"/>
      <c r="B763" s="383"/>
      <c r="C763" s="384"/>
    </row>
    <row r="764" spans="1:3" s="381" customFormat="1" ht="11.25">
      <c r="A764" s="382"/>
      <c r="B764" s="383"/>
      <c r="C764" s="384"/>
    </row>
    <row r="765" spans="1:3" s="381" customFormat="1" ht="11.25">
      <c r="A765" s="382"/>
      <c r="B765" s="383"/>
      <c r="C765" s="384"/>
    </row>
    <row r="766" spans="1:3" s="381" customFormat="1" ht="11.25">
      <c r="A766" s="382"/>
      <c r="B766" s="383"/>
      <c r="C766" s="384"/>
    </row>
    <row r="767" spans="1:3" s="381" customFormat="1" ht="11.25">
      <c r="A767" s="382"/>
      <c r="B767" s="383"/>
      <c r="C767" s="384"/>
    </row>
    <row r="768" spans="1:3" s="381" customFormat="1" ht="11.25">
      <c r="A768" s="382"/>
      <c r="B768" s="383"/>
      <c r="C768" s="384"/>
    </row>
    <row r="769" spans="1:3" s="381" customFormat="1" ht="11.25">
      <c r="A769" s="382"/>
      <c r="B769" s="383"/>
      <c r="C769" s="384"/>
    </row>
    <row r="770" spans="1:3" s="381" customFormat="1" ht="11.25">
      <c r="A770" s="382"/>
      <c r="B770" s="383"/>
      <c r="C770" s="384"/>
    </row>
    <row r="771" spans="1:3" s="381" customFormat="1" ht="11.25">
      <c r="A771" s="382"/>
      <c r="B771" s="383"/>
      <c r="C771" s="384"/>
    </row>
    <row r="772" spans="1:3" s="381" customFormat="1" ht="11.25">
      <c r="A772" s="382"/>
      <c r="B772" s="383"/>
      <c r="C772" s="384"/>
    </row>
    <row r="773" spans="1:3" s="381" customFormat="1" ht="11.25">
      <c r="A773" s="382"/>
      <c r="B773" s="383"/>
      <c r="C773" s="384"/>
    </row>
    <row r="774" spans="1:3" s="381" customFormat="1" ht="11.25">
      <c r="A774" s="382"/>
      <c r="B774" s="383"/>
      <c r="C774" s="384"/>
    </row>
    <row r="775" spans="1:3" s="381" customFormat="1" ht="11.25">
      <c r="A775" s="382"/>
      <c r="B775" s="383"/>
      <c r="C775" s="384"/>
    </row>
    <row r="776" spans="1:3" s="381" customFormat="1" ht="11.25">
      <c r="A776" s="382"/>
      <c r="B776" s="383"/>
      <c r="C776" s="384"/>
    </row>
    <row r="777" spans="1:3" s="381" customFormat="1" ht="11.25">
      <c r="A777" s="382"/>
      <c r="B777" s="383"/>
      <c r="C777" s="384"/>
    </row>
    <row r="778" spans="1:3" s="381" customFormat="1" ht="11.25">
      <c r="A778" s="382"/>
      <c r="B778" s="383"/>
      <c r="C778" s="384"/>
    </row>
    <row r="779" spans="1:3" s="381" customFormat="1" ht="11.25">
      <c r="A779" s="382"/>
      <c r="B779" s="383"/>
      <c r="C779" s="384"/>
    </row>
    <row r="780" spans="1:3" s="381" customFormat="1" ht="11.25">
      <c r="A780" s="382"/>
      <c r="B780" s="383"/>
      <c r="C780" s="384"/>
    </row>
    <row r="781" spans="1:3" s="381" customFormat="1" ht="11.25">
      <c r="A781" s="382"/>
      <c r="B781" s="383"/>
      <c r="C781" s="384"/>
    </row>
    <row r="782" spans="1:3" s="381" customFormat="1" ht="11.25">
      <c r="A782" s="382"/>
      <c r="B782" s="383"/>
      <c r="C782" s="384"/>
    </row>
    <row r="783" spans="1:3" s="381" customFormat="1" ht="11.25">
      <c r="A783" s="382"/>
      <c r="B783" s="383"/>
      <c r="C783" s="384"/>
    </row>
    <row r="784" spans="1:3" s="381" customFormat="1" ht="11.25">
      <c r="A784" s="382"/>
      <c r="B784" s="383"/>
      <c r="C784" s="384"/>
    </row>
    <row r="785" spans="1:3" s="381" customFormat="1" ht="11.25">
      <c r="A785" s="382"/>
      <c r="B785" s="383"/>
      <c r="C785" s="384"/>
    </row>
    <row r="786" spans="1:3" s="381" customFormat="1" ht="11.25">
      <c r="A786" s="382"/>
      <c r="B786" s="383"/>
      <c r="C786" s="384"/>
    </row>
    <row r="787" spans="1:3" s="381" customFormat="1" ht="11.25">
      <c r="A787" s="382"/>
      <c r="B787" s="383"/>
      <c r="C787" s="384"/>
    </row>
    <row r="788" spans="1:3" s="381" customFormat="1" ht="11.25">
      <c r="A788" s="382"/>
      <c r="B788" s="383"/>
      <c r="C788" s="384"/>
    </row>
    <row r="789" spans="1:3" s="381" customFormat="1" ht="11.25">
      <c r="A789" s="382"/>
      <c r="B789" s="383"/>
      <c r="C789" s="384"/>
    </row>
    <row r="790" spans="1:3" s="381" customFormat="1" ht="11.25">
      <c r="A790" s="382"/>
      <c r="B790" s="383"/>
      <c r="C790" s="384"/>
    </row>
    <row r="791" spans="1:3" s="381" customFormat="1" ht="11.25">
      <c r="A791" s="382"/>
      <c r="B791" s="383"/>
      <c r="C791" s="384"/>
    </row>
    <row r="792" spans="1:3" s="381" customFormat="1" ht="11.25">
      <c r="A792" s="382"/>
      <c r="B792" s="383"/>
      <c r="C792" s="384"/>
    </row>
    <row r="793" spans="1:3" s="381" customFormat="1" ht="11.25">
      <c r="A793" s="382"/>
      <c r="B793" s="383"/>
      <c r="C793" s="384"/>
    </row>
    <row r="794" spans="1:3" s="381" customFormat="1" ht="11.25">
      <c r="A794" s="382"/>
      <c r="B794" s="383"/>
      <c r="C794" s="384"/>
    </row>
    <row r="795" spans="1:3" s="381" customFormat="1" ht="11.25">
      <c r="A795" s="382"/>
      <c r="B795" s="383"/>
      <c r="C795" s="384"/>
    </row>
    <row r="796" spans="1:3" s="381" customFormat="1" ht="11.25">
      <c r="A796" s="382"/>
      <c r="B796" s="383"/>
      <c r="C796" s="384"/>
    </row>
    <row r="797" spans="1:3" s="381" customFormat="1" ht="11.25">
      <c r="A797" s="382"/>
      <c r="B797" s="383"/>
      <c r="C797" s="384"/>
    </row>
    <row r="798" spans="1:3" s="381" customFormat="1" ht="11.25">
      <c r="A798" s="382"/>
      <c r="B798" s="383"/>
      <c r="C798" s="384"/>
    </row>
    <row r="799" spans="1:3" s="381" customFormat="1" ht="11.25">
      <c r="A799" s="382"/>
      <c r="B799" s="383"/>
      <c r="C799" s="384"/>
    </row>
    <row r="800" spans="1:3" s="381" customFormat="1" ht="11.25">
      <c r="A800" s="382"/>
      <c r="B800" s="383"/>
      <c r="C800" s="384"/>
    </row>
    <row r="801" spans="1:3" s="381" customFormat="1" ht="11.25">
      <c r="A801" s="382"/>
      <c r="B801" s="383"/>
      <c r="C801" s="384"/>
    </row>
    <row r="802" spans="1:3" s="381" customFormat="1" ht="11.25">
      <c r="A802" s="382"/>
      <c r="B802" s="383"/>
      <c r="C802" s="384"/>
    </row>
    <row r="803" spans="1:3" s="381" customFormat="1" ht="11.25">
      <c r="A803" s="382"/>
      <c r="B803" s="383"/>
      <c r="C803" s="384"/>
    </row>
    <row r="804" spans="1:3" s="381" customFormat="1" ht="11.25">
      <c r="A804" s="382"/>
      <c r="B804" s="383"/>
      <c r="C804" s="384"/>
    </row>
    <row r="805" spans="1:3" s="381" customFormat="1" ht="11.25">
      <c r="A805" s="382"/>
      <c r="B805" s="383"/>
      <c r="C805" s="384"/>
    </row>
    <row r="806" spans="1:3" s="381" customFormat="1" ht="11.25">
      <c r="A806" s="382"/>
      <c r="B806" s="383"/>
      <c r="C806" s="384"/>
    </row>
    <row r="807" spans="1:3" s="381" customFormat="1" ht="11.25">
      <c r="A807" s="382"/>
      <c r="B807" s="383"/>
      <c r="C807" s="384"/>
    </row>
    <row r="808" spans="1:3" s="381" customFormat="1" ht="11.25">
      <c r="A808" s="382"/>
      <c r="B808" s="383"/>
      <c r="C808" s="384"/>
    </row>
    <row r="809" spans="1:3" s="381" customFormat="1" ht="11.25">
      <c r="A809" s="382"/>
      <c r="B809" s="383"/>
      <c r="C809" s="384"/>
    </row>
    <row r="810" spans="1:3" s="381" customFormat="1" ht="11.25">
      <c r="A810" s="382"/>
      <c r="B810" s="383"/>
      <c r="C810" s="384"/>
    </row>
    <row r="811" spans="1:3" s="381" customFormat="1" ht="11.25">
      <c r="A811" s="382"/>
      <c r="B811" s="383"/>
      <c r="C811" s="384"/>
    </row>
    <row r="812" spans="1:3" s="381" customFormat="1" ht="11.25">
      <c r="A812" s="382"/>
      <c r="B812" s="383"/>
      <c r="C812" s="384"/>
    </row>
    <row r="813" spans="1:3" s="381" customFormat="1" ht="11.25">
      <c r="A813" s="382"/>
      <c r="B813" s="383"/>
      <c r="C813" s="384"/>
    </row>
    <row r="814" spans="1:3" s="381" customFormat="1" ht="11.25">
      <c r="A814" s="382"/>
      <c r="B814" s="383"/>
      <c r="C814" s="384"/>
    </row>
    <row r="815" spans="1:3" s="381" customFormat="1" ht="11.25">
      <c r="A815" s="382"/>
      <c r="B815" s="383"/>
      <c r="C815" s="384"/>
    </row>
    <row r="816" spans="1:3" s="381" customFormat="1" ht="11.25">
      <c r="A816" s="382"/>
      <c r="B816" s="383"/>
      <c r="C816" s="384"/>
    </row>
    <row r="817" spans="1:3" s="381" customFormat="1" ht="11.25">
      <c r="A817" s="382"/>
      <c r="B817" s="383"/>
      <c r="C817" s="384"/>
    </row>
    <row r="818" spans="1:3" s="381" customFormat="1" ht="11.25">
      <c r="A818" s="382"/>
      <c r="B818" s="383"/>
      <c r="C818" s="384"/>
    </row>
    <row r="819" spans="1:3" s="381" customFormat="1" ht="11.25">
      <c r="A819" s="382"/>
      <c r="B819" s="383"/>
      <c r="C819" s="384"/>
    </row>
    <row r="820" spans="1:3" s="381" customFormat="1" ht="11.25">
      <c r="A820" s="382"/>
      <c r="B820" s="383"/>
      <c r="C820" s="384"/>
    </row>
    <row r="821" spans="1:3" s="381" customFormat="1" ht="11.25">
      <c r="A821" s="382"/>
      <c r="B821" s="383"/>
      <c r="C821" s="384"/>
    </row>
    <row r="822" spans="1:3" s="381" customFormat="1" ht="11.25">
      <c r="A822" s="382"/>
      <c r="B822" s="383"/>
      <c r="C822" s="384"/>
    </row>
    <row r="823" spans="1:3" s="381" customFormat="1" ht="11.25">
      <c r="A823" s="382"/>
      <c r="B823" s="383"/>
      <c r="C823" s="384"/>
    </row>
    <row r="824" spans="1:3" s="381" customFormat="1" ht="11.25">
      <c r="A824" s="382"/>
      <c r="B824" s="383"/>
      <c r="C824" s="384"/>
    </row>
    <row r="825" spans="1:3" s="381" customFormat="1" ht="11.25">
      <c r="A825" s="382"/>
      <c r="B825" s="383"/>
      <c r="C825" s="384"/>
    </row>
    <row r="826" spans="1:3" s="381" customFormat="1" ht="11.25">
      <c r="A826" s="382"/>
      <c r="B826" s="383"/>
      <c r="C826" s="384"/>
    </row>
    <row r="827" spans="1:3" s="381" customFormat="1" ht="11.25">
      <c r="A827" s="382"/>
      <c r="B827" s="383"/>
      <c r="C827" s="384"/>
    </row>
    <row r="828" spans="1:3" s="381" customFormat="1" ht="11.25">
      <c r="A828" s="382"/>
      <c r="B828" s="383"/>
      <c r="C828" s="384"/>
    </row>
    <row r="829" spans="1:3" s="381" customFormat="1" ht="11.25">
      <c r="A829" s="382"/>
      <c r="B829" s="383"/>
      <c r="C829" s="384"/>
    </row>
    <row r="830" spans="1:3" s="381" customFormat="1" ht="11.25">
      <c r="A830" s="382"/>
      <c r="B830" s="383"/>
      <c r="C830" s="384"/>
    </row>
    <row r="831" spans="1:3" s="381" customFormat="1" ht="11.25">
      <c r="A831" s="382"/>
      <c r="B831" s="383"/>
      <c r="C831" s="384"/>
    </row>
    <row r="832" spans="1:3" s="381" customFormat="1" ht="11.25">
      <c r="A832" s="382"/>
      <c r="B832" s="383"/>
      <c r="C832" s="384"/>
    </row>
    <row r="833" spans="1:3" s="381" customFormat="1" ht="11.25">
      <c r="A833" s="382"/>
      <c r="B833" s="383"/>
      <c r="C833" s="384"/>
    </row>
    <row r="834" spans="1:3" s="381" customFormat="1" ht="11.25">
      <c r="A834" s="382"/>
      <c r="B834" s="383"/>
      <c r="C834" s="384"/>
    </row>
    <row r="835" spans="1:3" s="381" customFormat="1" ht="11.25">
      <c r="A835" s="382"/>
      <c r="B835" s="383"/>
      <c r="C835" s="384"/>
    </row>
    <row r="836" spans="1:3" s="381" customFormat="1" ht="11.25">
      <c r="A836" s="382"/>
      <c r="B836" s="383"/>
      <c r="C836" s="384"/>
    </row>
    <row r="837" spans="1:3" s="381" customFormat="1" ht="11.25">
      <c r="A837" s="382"/>
      <c r="B837" s="383"/>
      <c r="C837" s="384"/>
    </row>
    <row r="838" spans="1:3" s="381" customFormat="1" ht="11.25">
      <c r="A838" s="382"/>
      <c r="B838" s="383"/>
      <c r="C838" s="384"/>
    </row>
    <row r="839" spans="1:3" s="381" customFormat="1" ht="11.25">
      <c r="A839" s="382"/>
      <c r="B839" s="383"/>
      <c r="C839" s="384"/>
    </row>
    <row r="840" spans="1:3" s="381" customFormat="1" ht="11.25">
      <c r="A840" s="382"/>
      <c r="B840" s="383"/>
      <c r="C840" s="384"/>
    </row>
    <row r="841" spans="1:3" s="381" customFormat="1" ht="11.25">
      <c r="A841" s="382"/>
      <c r="B841" s="383"/>
      <c r="C841" s="384"/>
    </row>
    <row r="842" spans="1:3" s="381" customFormat="1" ht="11.25">
      <c r="A842" s="382"/>
      <c r="B842" s="383"/>
      <c r="C842" s="384"/>
    </row>
    <row r="843" spans="1:3" s="381" customFormat="1" ht="11.25">
      <c r="A843" s="382"/>
      <c r="B843" s="383"/>
      <c r="C843" s="384"/>
    </row>
    <row r="844" spans="1:3" s="381" customFormat="1" ht="11.25">
      <c r="A844" s="382"/>
      <c r="B844" s="383"/>
      <c r="C844" s="384"/>
    </row>
    <row r="845" spans="1:3" s="381" customFormat="1" ht="11.25">
      <c r="A845" s="382"/>
      <c r="B845" s="383"/>
      <c r="C845" s="384"/>
    </row>
    <row r="846" spans="1:3" s="381" customFormat="1" ht="11.25">
      <c r="A846" s="382"/>
      <c r="B846" s="383"/>
      <c r="C846" s="384"/>
    </row>
    <row r="847" spans="1:3" s="381" customFormat="1" ht="11.25">
      <c r="A847" s="382"/>
      <c r="B847" s="383"/>
      <c r="C847" s="384"/>
    </row>
    <row r="848" spans="1:3" s="381" customFormat="1" ht="11.25">
      <c r="A848" s="382"/>
      <c r="B848" s="383"/>
      <c r="C848" s="384"/>
    </row>
    <row r="849" spans="1:3" s="381" customFormat="1" ht="11.25">
      <c r="A849" s="382"/>
      <c r="B849" s="383"/>
      <c r="C849" s="384"/>
    </row>
    <row r="850" spans="1:3" s="381" customFormat="1" ht="11.25">
      <c r="A850" s="382"/>
      <c r="B850" s="383"/>
      <c r="C850" s="384"/>
    </row>
    <row r="851" spans="1:3" s="381" customFormat="1" ht="11.25">
      <c r="A851" s="382"/>
      <c r="B851" s="383"/>
      <c r="C851" s="384"/>
    </row>
    <row r="852" spans="1:3" s="381" customFormat="1" ht="11.25">
      <c r="A852" s="382"/>
      <c r="B852" s="383"/>
      <c r="C852" s="384"/>
    </row>
    <row r="853" spans="1:3" s="381" customFormat="1" ht="11.25">
      <c r="A853" s="382"/>
      <c r="B853" s="383"/>
      <c r="C853" s="384"/>
    </row>
    <row r="854" spans="1:3" s="381" customFormat="1" ht="11.25">
      <c r="A854" s="382"/>
      <c r="B854" s="383"/>
      <c r="C854" s="384"/>
    </row>
    <row r="855" spans="1:3" s="381" customFormat="1" ht="11.25">
      <c r="A855" s="382"/>
      <c r="B855" s="383"/>
      <c r="C855" s="384"/>
    </row>
    <row r="856" spans="1:3" s="381" customFormat="1" ht="11.25">
      <c r="A856" s="382"/>
      <c r="B856" s="383"/>
      <c r="C856" s="384"/>
    </row>
    <row r="857" spans="1:3" s="381" customFormat="1" ht="11.25">
      <c r="A857" s="382"/>
      <c r="B857" s="383"/>
      <c r="C857" s="384"/>
    </row>
    <row r="858" spans="1:3" s="381" customFormat="1" ht="11.25">
      <c r="A858" s="382"/>
      <c r="B858" s="383"/>
      <c r="C858" s="384"/>
    </row>
    <row r="859" spans="1:3" s="381" customFormat="1" ht="11.25">
      <c r="A859" s="382"/>
      <c r="B859" s="383"/>
      <c r="C859" s="384"/>
    </row>
    <row r="860" spans="1:3" s="381" customFormat="1" ht="11.25">
      <c r="A860" s="382"/>
      <c r="B860" s="383"/>
      <c r="C860" s="384"/>
    </row>
    <row r="861" spans="1:3" s="381" customFormat="1" ht="11.25">
      <c r="A861" s="382"/>
      <c r="B861" s="383"/>
      <c r="C861" s="384"/>
    </row>
    <row r="862" spans="1:3" s="381" customFormat="1" ht="11.25">
      <c r="A862" s="382"/>
      <c r="B862" s="383"/>
      <c r="C862" s="384"/>
    </row>
    <row r="863" spans="1:3" s="381" customFormat="1" ht="11.25">
      <c r="A863" s="382"/>
      <c r="B863" s="383"/>
      <c r="C863" s="384"/>
    </row>
    <row r="864" spans="1:3" s="381" customFormat="1" ht="11.25">
      <c r="A864" s="382"/>
      <c r="B864" s="383"/>
      <c r="C864" s="384"/>
    </row>
    <row r="865" spans="1:3" s="381" customFormat="1" ht="11.25">
      <c r="A865" s="382"/>
      <c r="B865" s="383"/>
      <c r="C865" s="384"/>
    </row>
    <row r="866" spans="1:3" s="381" customFormat="1" ht="11.25">
      <c r="A866" s="382"/>
      <c r="B866" s="383"/>
      <c r="C866" s="384"/>
    </row>
    <row r="867" spans="1:3" s="381" customFormat="1" ht="11.25">
      <c r="A867" s="382"/>
      <c r="B867" s="383"/>
      <c r="C867" s="384"/>
    </row>
    <row r="868" spans="1:3" s="381" customFormat="1" ht="11.25">
      <c r="A868" s="382"/>
      <c r="B868" s="383"/>
      <c r="C868" s="384"/>
    </row>
    <row r="869" spans="1:3" s="381" customFormat="1" ht="11.25">
      <c r="A869" s="382"/>
      <c r="B869" s="383"/>
      <c r="C869" s="384"/>
    </row>
    <row r="870" spans="1:3" s="381" customFormat="1" ht="11.25">
      <c r="A870" s="382"/>
      <c r="B870" s="383"/>
      <c r="C870" s="384"/>
    </row>
    <row r="871" spans="1:3" s="381" customFormat="1" ht="11.25">
      <c r="A871" s="382"/>
      <c r="B871" s="383"/>
      <c r="C871" s="384"/>
    </row>
    <row r="872" spans="1:3" s="381" customFormat="1" ht="11.25">
      <c r="A872" s="382"/>
      <c r="B872" s="383"/>
      <c r="C872" s="384"/>
    </row>
    <row r="873" spans="1:3" s="381" customFormat="1" ht="11.25">
      <c r="A873" s="382"/>
      <c r="B873" s="383"/>
      <c r="C873" s="384"/>
    </row>
    <row r="874" spans="1:3" s="381" customFormat="1" ht="11.25">
      <c r="A874" s="382"/>
      <c r="B874" s="383"/>
      <c r="C874" s="384"/>
    </row>
    <row r="875" spans="1:3" s="381" customFormat="1" ht="11.25">
      <c r="A875" s="382"/>
      <c r="B875" s="383"/>
      <c r="C875" s="384"/>
    </row>
    <row r="876" spans="1:3" s="381" customFormat="1" ht="11.25">
      <c r="A876" s="382"/>
      <c r="B876" s="383"/>
      <c r="C876" s="384"/>
    </row>
    <row r="877" spans="1:3" s="381" customFormat="1" ht="11.25">
      <c r="A877" s="382"/>
      <c r="B877" s="383"/>
      <c r="C877" s="384"/>
    </row>
    <row r="878" spans="1:3" s="381" customFormat="1" ht="11.25">
      <c r="A878" s="382"/>
      <c r="B878" s="383"/>
      <c r="C878" s="384"/>
    </row>
    <row r="879" spans="1:3" s="381" customFormat="1" ht="11.25">
      <c r="A879" s="382"/>
      <c r="B879" s="383"/>
      <c r="C879" s="384"/>
    </row>
    <row r="880" spans="1:3" s="381" customFormat="1" ht="11.25">
      <c r="A880" s="382"/>
      <c r="B880" s="383"/>
      <c r="C880" s="384"/>
    </row>
    <row r="881" spans="1:3" s="381" customFormat="1" ht="11.25">
      <c r="A881" s="382"/>
      <c r="B881" s="383"/>
      <c r="C881" s="384"/>
    </row>
    <row r="882" spans="1:3" s="381" customFormat="1" ht="11.25">
      <c r="A882" s="382"/>
      <c r="B882" s="383"/>
      <c r="C882" s="384"/>
    </row>
    <row r="883" spans="1:3" s="381" customFormat="1" ht="11.25">
      <c r="A883" s="382"/>
      <c r="B883" s="383"/>
      <c r="C883" s="384"/>
    </row>
    <row r="884" spans="1:3" s="381" customFormat="1" ht="11.25">
      <c r="A884" s="382"/>
      <c r="B884" s="383"/>
      <c r="C884" s="384"/>
    </row>
    <row r="885" spans="1:3" s="381" customFormat="1" ht="11.25">
      <c r="A885" s="382"/>
      <c r="B885" s="383"/>
      <c r="C885" s="384"/>
    </row>
    <row r="886" spans="1:3" s="381" customFormat="1" ht="11.25">
      <c r="A886" s="382"/>
      <c r="B886" s="383"/>
      <c r="C886" s="384"/>
    </row>
    <row r="887" spans="1:3" s="381" customFormat="1" ht="11.25">
      <c r="A887" s="382"/>
      <c r="B887" s="383"/>
      <c r="C887" s="384"/>
    </row>
    <row r="888" spans="1:3" s="381" customFormat="1" ht="11.25">
      <c r="A888" s="382"/>
      <c r="B888" s="383"/>
      <c r="C888" s="384"/>
    </row>
    <row r="889" spans="1:3" s="381" customFormat="1" ht="11.25">
      <c r="A889" s="382"/>
      <c r="B889" s="383"/>
      <c r="C889" s="384"/>
    </row>
    <row r="890" spans="1:3" s="381" customFormat="1" ht="11.25">
      <c r="A890" s="382"/>
      <c r="B890" s="383"/>
      <c r="C890" s="384"/>
    </row>
    <row r="891" spans="1:3" s="381" customFormat="1" ht="11.25">
      <c r="A891" s="382"/>
      <c r="B891" s="383"/>
      <c r="C891" s="384"/>
    </row>
    <row r="892" spans="1:3" s="381" customFormat="1" ht="11.25">
      <c r="A892" s="382"/>
      <c r="B892" s="383"/>
      <c r="C892" s="384"/>
    </row>
    <row r="893" spans="1:3" s="381" customFormat="1" ht="11.25">
      <c r="A893" s="382"/>
      <c r="B893" s="383"/>
      <c r="C893" s="384"/>
    </row>
    <row r="894" spans="1:3" s="381" customFormat="1" ht="11.25">
      <c r="A894" s="382"/>
      <c r="B894" s="383"/>
      <c r="C894" s="384"/>
    </row>
    <row r="895" spans="1:3" s="381" customFormat="1" ht="11.25">
      <c r="A895" s="382"/>
      <c r="B895" s="383"/>
      <c r="C895" s="384"/>
    </row>
    <row r="896" spans="1:3" s="381" customFormat="1" ht="11.25">
      <c r="A896" s="382"/>
      <c r="B896" s="383"/>
      <c r="C896" s="384"/>
    </row>
    <row r="897" spans="1:3" s="381" customFormat="1" ht="11.25">
      <c r="A897" s="382"/>
      <c r="B897" s="383"/>
      <c r="C897" s="384"/>
    </row>
    <row r="898" spans="1:3" s="381" customFormat="1" ht="11.25">
      <c r="A898" s="382"/>
      <c r="B898" s="383"/>
      <c r="C898" s="384"/>
    </row>
    <row r="899" spans="1:3" s="381" customFormat="1" ht="11.25">
      <c r="A899" s="382"/>
      <c r="B899" s="383"/>
      <c r="C899" s="384"/>
    </row>
    <row r="900" spans="1:3" s="381" customFormat="1" ht="11.25">
      <c r="A900" s="382"/>
      <c r="B900" s="383"/>
      <c r="C900" s="384"/>
    </row>
    <row r="901" spans="1:3" s="381" customFormat="1" ht="11.25">
      <c r="A901" s="382"/>
      <c r="B901" s="383"/>
      <c r="C901" s="384"/>
    </row>
    <row r="902" spans="1:3" s="381" customFormat="1" ht="11.25">
      <c r="A902" s="382"/>
      <c r="B902" s="383"/>
      <c r="C902" s="384"/>
    </row>
    <row r="903" spans="1:3" s="381" customFormat="1" ht="11.25">
      <c r="A903" s="382"/>
      <c r="B903" s="383"/>
      <c r="C903" s="384"/>
    </row>
    <row r="904" spans="1:3" s="381" customFormat="1" ht="11.25">
      <c r="A904" s="382"/>
      <c r="B904" s="383"/>
      <c r="C904" s="384"/>
    </row>
    <row r="905" spans="1:3" s="381" customFormat="1" ht="11.25">
      <c r="A905" s="382"/>
      <c r="B905" s="383"/>
      <c r="C905" s="384"/>
    </row>
    <row r="906" spans="1:3" s="381" customFormat="1" ht="11.25">
      <c r="A906" s="382"/>
      <c r="B906" s="383"/>
      <c r="C906" s="384"/>
    </row>
    <row r="907" spans="1:3" s="381" customFormat="1" ht="11.25">
      <c r="A907" s="382"/>
      <c r="B907" s="383"/>
      <c r="C907" s="384"/>
    </row>
    <row r="908" spans="1:3" s="381" customFormat="1" ht="11.25">
      <c r="A908" s="382"/>
      <c r="B908" s="383"/>
      <c r="C908" s="384"/>
    </row>
    <row r="909" spans="1:3" s="381" customFormat="1" ht="11.25">
      <c r="A909" s="382"/>
      <c r="B909" s="383"/>
      <c r="C909" s="384"/>
    </row>
    <row r="910" spans="1:3" s="381" customFormat="1" ht="11.25">
      <c r="A910" s="382"/>
      <c r="B910" s="383"/>
      <c r="C910" s="384"/>
    </row>
    <row r="911" spans="1:3" s="381" customFormat="1" ht="11.25">
      <c r="A911" s="382"/>
      <c r="B911" s="383"/>
      <c r="C911" s="384"/>
    </row>
    <row r="912" spans="1:3" s="381" customFormat="1" ht="11.25">
      <c r="A912" s="382"/>
      <c r="B912" s="383"/>
      <c r="C912" s="384"/>
    </row>
    <row r="913" spans="1:3" s="381" customFormat="1" ht="11.25">
      <c r="A913" s="382"/>
      <c r="B913" s="383"/>
      <c r="C913" s="384"/>
    </row>
    <row r="914" spans="1:3" s="381" customFormat="1" ht="11.25">
      <c r="A914" s="382"/>
      <c r="B914" s="383"/>
      <c r="C914" s="384"/>
    </row>
    <row r="915" spans="1:3" s="381" customFormat="1" ht="11.25">
      <c r="A915" s="382"/>
      <c r="B915" s="383"/>
      <c r="C915" s="384"/>
    </row>
    <row r="916" spans="1:3" s="381" customFormat="1" ht="11.25">
      <c r="A916" s="382"/>
      <c r="B916" s="383"/>
      <c r="C916" s="384"/>
    </row>
    <row r="917" spans="1:3" s="381" customFormat="1" ht="11.25">
      <c r="A917" s="382"/>
      <c r="B917" s="383"/>
      <c r="C917" s="384"/>
    </row>
    <row r="918" spans="1:3" s="381" customFormat="1" ht="11.25">
      <c r="A918" s="382"/>
      <c r="B918" s="383"/>
      <c r="C918" s="384"/>
    </row>
    <row r="919" spans="1:3" s="381" customFormat="1" ht="11.25">
      <c r="A919" s="382"/>
      <c r="B919" s="383"/>
      <c r="C919" s="384"/>
    </row>
    <row r="920" spans="1:3" s="381" customFormat="1" ht="11.25">
      <c r="A920" s="382"/>
      <c r="B920" s="383"/>
      <c r="C920" s="384"/>
    </row>
    <row r="921" spans="1:3" s="381" customFormat="1" ht="11.25">
      <c r="A921" s="382"/>
      <c r="B921" s="383"/>
      <c r="C921" s="384"/>
    </row>
    <row r="922" spans="1:3" s="381" customFormat="1" ht="11.25">
      <c r="A922" s="382"/>
      <c r="B922" s="383"/>
      <c r="C922" s="384"/>
    </row>
    <row r="923" spans="1:3" s="381" customFormat="1" ht="11.25">
      <c r="A923" s="382"/>
      <c r="B923" s="383"/>
      <c r="C923" s="384"/>
    </row>
    <row r="924" spans="1:3" s="381" customFormat="1" ht="11.25">
      <c r="A924" s="382"/>
      <c r="B924" s="383"/>
      <c r="C924" s="384"/>
    </row>
    <row r="925" spans="1:3" s="381" customFormat="1" ht="11.25">
      <c r="A925" s="382"/>
      <c r="B925" s="383"/>
      <c r="C925" s="384"/>
    </row>
    <row r="926" spans="1:3" s="381" customFormat="1" ht="11.25">
      <c r="A926" s="382"/>
      <c r="B926" s="383"/>
      <c r="C926" s="384"/>
    </row>
    <row r="927" spans="1:3" s="381" customFormat="1" ht="11.25">
      <c r="A927" s="382"/>
      <c r="B927" s="383"/>
      <c r="C927" s="384"/>
    </row>
    <row r="928" spans="1:3" s="381" customFormat="1" ht="11.25">
      <c r="A928" s="382"/>
      <c r="B928" s="383"/>
      <c r="C928" s="384"/>
    </row>
    <row r="929" spans="1:3" s="381" customFormat="1" ht="11.25">
      <c r="A929" s="382"/>
      <c r="B929" s="383"/>
      <c r="C929" s="384"/>
    </row>
    <row r="930" spans="1:3" s="381" customFormat="1" ht="11.25">
      <c r="A930" s="382"/>
      <c r="B930" s="383"/>
      <c r="C930" s="384"/>
    </row>
    <row r="931" spans="1:3" s="381" customFormat="1" ht="11.25">
      <c r="A931" s="382"/>
      <c r="B931" s="383"/>
      <c r="C931" s="384"/>
    </row>
    <row r="932" spans="1:3" s="381" customFormat="1" ht="11.25">
      <c r="A932" s="382"/>
      <c r="B932" s="383"/>
      <c r="C932" s="384"/>
    </row>
    <row r="933" spans="1:3" s="381" customFormat="1" ht="11.25">
      <c r="A933" s="382"/>
      <c r="B933" s="383"/>
      <c r="C933" s="384"/>
    </row>
    <row r="934" spans="1:3" s="381" customFormat="1" ht="11.25">
      <c r="A934" s="382"/>
      <c r="B934" s="383"/>
      <c r="C934" s="384"/>
    </row>
    <row r="935" spans="1:3" s="381" customFormat="1" ht="11.25">
      <c r="A935" s="382"/>
      <c r="B935" s="383"/>
      <c r="C935" s="384"/>
    </row>
    <row r="936" spans="1:3" s="381" customFormat="1" ht="11.25">
      <c r="A936" s="382"/>
      <c r="B936" s="383"/>
      <c r="C936" s="384"/>
    </row>
    <row r="937" spans="1:3" s="381" customFormat="1" ht="11.25">
      <c r="A937" s="382"/>
      <c r="B937" s="383"/>
      <c r="C937" s="384"/>
    </row>
    <row r="938" spans="1:3" s="381" customFormat="1" ht="11.25">
      <c r="A938" s="382"/>
      <c r="B938" s="383"/>
      <c r="C938" s="384"/>
    </row>
    <row r="939" spans="1:3" s="381" customFormat="1" ht="11.25">
      <c r="A939" s="382"/>
      <c r="B939" s="383"/>
      <c r="C939" s="384"/>
    </row>
    <row r="940" spans="1:3" s="381" customFormat="1" ht="11.25">
      <c r="A940" s="382"/>
      <c r="B940" s="383"/>
      <c r="C940" s="384"/>
    </row>
    <row r="941" spans="1:3" s="381" customFormat="1" ht="11.25">
      <c r="A941" s="382"/>
      <c r="B941" s="383"/>
      <c r="C941" s="384"/>
    </row>
    <row r="942" spans="1:3" s="381" customFormat="1" ht="11.25">
      <c r="A942" s="382"/>
      <c r="B942" s="383"/>
      <c r="C942" s="384"/>
    </row>
    <row r="943" spans="1:3" s="381" customFormat="1" ht="11.25">
      <c r="A943" s="382"/>
      <c r="B943" s="383"/>
      <c r="C943" s="384"/>
    </row>
    <row r="944" spans="1:3" s="381" customFormat="1" ht="11.25">
      <c r="A944" s="382"/>
      <c r="B944" s="383"/>
      <c r="C944" s="384"/>
    </row>
    <row r="945" spans="1:3" s="381" customFormat="1" ht="11.25">
      <c r="A945" s="382"/>
      <c r="B945" s="383"/>
      <c r="C945" s="384"/>
    </row>
    <row r="946" spans="1:3" s="381" customFormat="1" ht="11.25">
      <c r="A946" s="382"/>
      <c r="B946" s="383"/>
      <c r="C946" s="384"/>
    </row>
    <row r="947" spans="1:3" s="381" customFormat="1" ht="11.25">
      <c r="A947" s="382"/>
      <c r="B947" s="383"/>
      <c r="C947" s="384"/>
    </row>
    <row r="948" spans="1:3" s="381" customFormat="1" ht="11.25">
      <c r="A948" s="382"/>
      <c r="B948" s="383"/>
      <c r="C948" s="384"/>
    </row>
    <row r="949" spans="1:3" s="381" customFormat="1" ht="11.25">
      <c r="A949" s="382"/>
      <c r="B949" s="383"/>
      <c r="C949" s="384"/>
    </row>
    <row r="950" spans="1:3" s="381" customFormat="1" ht="11.25">
      <c r="A950" s="382"/>
      <c r="B950" s="383"/>
      <c r="C950" s="384"/>
    </row>
    <row r="951" spans="1:3" s="381" customFormat="1" ht="11.25">
      <c r="A951" s="382"/>
      <c r="B951" s="383"/>
      <c r="C951" s="384"/>
    </row>
    <row r="952" spans="1:3" s="381" customFormat="1" ht="11.25">
      <c r="A952" s="382"/>
      <c r="B952" s="383"/>
      <c r="C952" s="384"/>
    </row>
    <row r="953" spans="1:3" s="381" customFormat="1" ht="11.25">
      <c r="A953" s="382"/>
      <c r="B953" s="383"/>
      <c r="C953" s="384"/>
    </row>
    <row r="954" spans="1:3" s="381" customFormat="1" ht="11.25">
      <c r="A954" s="382"/>
      <c r="B954" s="383"/>
      <c r="C954" s="384"/>
    </row>
    <row r="955" spans="1:3" s="381" customFormat="1" ht="11.25">
      <c r="A955" s="382"/>
      <c r="B955" s="383"/>
      <c r="C955" s="384"/>
    </row>
    <row r="956" spans="1:3" s="381" customFormat="1" ht="11.25">
      <c r="A956" s="382"/>
      <c r="B956" s="383"/>
      <c r="C956" s="384"/>
    </row>
    <row r="957" spans="1:3" s="381" customFormat="1" ht="11.25">
      <c r="A957" s="382"/>
      <c r="B957" s="383"/>
      <c r="C957" s="384"/>
    </row>
    <row r="958" spans="1:3" s="381" customFormat="1" ht="11.25">
      <c r="A958" s="382"/>
      <c r="B958" s="383"/>
      <c r="C958" s="384"/>
    </row>
    <row r="959" spans="1:3" s="381" customFormat="1" ht="11.25">
      <c r="A959" s="382"/>
      <c r="B959" s="383"/>
      <c r="C959" s="384"/>
    </row>
    <row r="960" spans="1:3" s="381" customFormat="1" ht="11.25">
      <c r="A960" s="382"/>
      <c r="B960" s="383"/>
      <c r="C960" s="384"/>
    </row>
    <row r="961" spans="1:3" s="381" customFormat="1" ht="11.25">
      <c r="A961" s="382"/>
      <c r="B961" s="383"/>
      <c r="C961" s="384"/>
    </row>
    <row r="962" spans="1:3" s="381" customFormat="1" ht="11.25">
      <c r="A962" s="382"/>
      <c r="B962" s="383"/>
      <c r="C962" s="384"/>
    </row>
    <row r="963" spans="1:3" s="381" customFormat="1" ht="11.25">
      <c r="A963" s="382"/>
      <c r="B963" s="383"/>
      <c r="C963" s="384"/>
    </row>
    <row r="964" spans="1:3" s="381" customFormat="1" ht="11.25">
      <c r="A964" s="382"/>
      <c r="B964" s="383"/>
      <c r="C964" s="384"/>
    </row>
    <row r="965" spans="1:3" s="381" customFormat="1" ht="11.25">
      <c r="A965" s="382"/>
      <c r="B965" s="383"/>
      <c r="C965" s="384"/>
    </row>
    <row r="966" spans="1:3" s="381" customFormat="1" ht="11.25">
      <c r="A966" s="382"/>
      <c r="B966" s="383"/>
      <c r="C966" s="384"/>
    </row>
    <row r="967" spans="1:3" s="381" customFormat="1" ht="11.25">
      <c r="A967" s="382"/>
      <c r="B967" s="383"/>
      <c r="C967" s="384"/>
    </row>
    <row r="968" spans="1:3" s="381" customFormat="1" ht="11.25">
      <c r="A968" s="382"/>
      <c r="B968" s="383"/>
      <c r="C968" s="384"/>
    </row>
    <row r="969" spans="1:3" s="381" customFormat="1" ht="11.25">
      <c r="A969" s="382"/>
      <c r="B969" s="383"/>
      <c r="C969" s="384"/>
    </row>
    <row r="970" spans="1:3" s="381" customFormat="1" ht="11.25">
      <c r="A970" s="382"/>
      <c r="B970" s="383"/>
      <c r="C970" s="384"/>
    </row>
    <row r="971" spans="1:3" s="381" customFormat="1" ht="11.25">
      <c r="A971" s="382"/>
      <c r="B971" s="383"/>
      <c r="C971" s="384"/>
    </row>
    <row r="972" spans="1:3" s="381" customFormat="1" ht="11.25">
      <c r="A972" s="382"/>
      <c r="B972" s="383"/>
      <c r="C972" s="384"/>
    </row>
    <row r="973" spans="1:3" s="381" customFormat="1" ht="11.25">
      <c r="A973" s="382"/>
      <c r="B973" s="383"/>
      <c r="C973" s="384"/>
    </row>
    <row r="974" spans="1:3" s="381" customFormat="1" ht="11.25">
      <c r="A974" s="382"/>
      <c r="B974" s="383"/>
      <c r="C974" s="384"/>
    </row>
    <row r="975" spans="1:3" s="381" customFormat="1" ht="11.25">
      <c r="A975" s="382"/>
      <c r="B975" s="383"/>
      <c r="C975" s="384"/>
    </row>
    <row r="976" spans="1:3" s="381" customFormat="1" ht="11.25">
      <c r="A976" s="382"/>
      <c r="B976" s="383"/>
      <c r="C976" s="384"/>
    </row>
    <row r="977" spans="1:3" s="381" customFormat="1" ht="11.25">
      <c r="A977" s="382"/>
      <c r="B977" s="383"/>
      <c r="C977" s="384"/>
    </row>
    <row r="978" spans="1:3" s="381" customFormat="1" ht="11.25">
      <c r="A978" s="382"/>
      <c r="B978" s="383"/>
      <c r="C978" s="384"/>
    </row>
    <row r="979" spans="1:3" s="381" customFormat="1" ht="11.25">
      <c r="A979" s="382"/>
      <c r="B979" s="383"/>
      <c r="C979" s="384"/>
    </row>
    <row r="980" spans="1:3" s="381" customFormat="1" ht="11.25">
      <c r="A980" s="382"/>
      <c r="B980" s="383"/>
      <c r="C980" s="384"/>
    </row>
    <row r="981" spans="1:3" s="381" customFormat="1" ht="11.25">
      <c r="A981" s="382"/>
      <c r="B981" s="383"/>
      <c r="C981" s="384"/>
    </row>
    <row r="982" spans="1:3" s="381" customFormat="1" ht="11.25">
      <c r="A982" s="382"/>
      <c r="B982" s="383"/>
      <c r="C982" s="384"/>
    </row>
    <row r="983" spans="1:3" s="381" customFormat="1" ht="11.25">
      <c r="A983" s="382"/>
      <c r="B983" s="383"/>
      <c r="C983" s="384"/>
    </row>
    <row r="984" spans="1:3" s="381" customFormat="1" ht="11.25">
      <c r="A984" s="382"/>
      <c r="B984" s="383"/>
      <c r="C984" s="384"/>
    </row>
    <row r="985" spans="1:3" s="381" customFormat="1" ht="11.25">
      <c r="A985" s="382"/>
      <c r="B985" s="383"/>
      <c r="C985" s="384"/>
    </row>
    <row r="986" spans="1:3" s="381" customFormat="1" ht="11.25">
      <c r="A986" s="382"/>
      <c r="B986" s="383"/>
      <c r="C986" s="384"/>
    </row>
    <row r="987" spans="1:3" s="381" customFormat="1" ht="11.25">
      <c r="A987" s="382"/>
      <c r="B987" s="383"/>
      <c r="C987" s="384"/>
    </row>
    <row r="988" spans="1:3" s="381" customFormat="1" ht="11.25">
      <c r="A988" s="382"/>
      <c r="B988" s="383"/>
      <c r="C988" s="384"/>
    </row>
    <row r="989" spans="1:3" s="381" customFormat="1" ht="11.25">
      <c r="A989" s="382"/>
      <c r="B989" s="383"/>
      <c r="C989" s="384"/>
    </row>
    <row r="990" spans="1:3" s="381" customFormat="1" ht="11.25">
      <c r="A990" s="382"/>
      <c r="B990" s="383"/>
      <c r="C990" s="384"/>
    </row>
    <row r="991" spans="1:3" s="381" customFormat="1" ht="11.25">
      <c r="A991" s="382"/>
      <c r="B991" s="383"/>
      <c r="C991" s="384"/>
    </row>
    <row r="992" spans="1:3" s="381" customFormat="1" ht="11.25">
      <c r="A992" s="382"/>
      <c r="B992" s="383"/>
      <c r="C992" s="384"/>
    </row>
    <row r="993" spans="1:3" s="381" customFormat="1" ht="11.25">
      <c r="A993" s="382"/>
      <c r="B993" s="383"/>
      <c r="C993" s="384"/>
    </row>
    <row r="994" spans="1:3" s="381" customFormat="1" ht="11.25">
      <c r="A994" s="382"/>
      <c r="B994" s="383"/>
      <c r="C994" s="384"/>
    </row>
    <row r="995" spans="1:3" s="381" customFormat="1" ht="11.25">
      <c r="A995" s="382"/>
      <c r="B995" s="383"/>
      <c r="C995" s="384"/>
    </row>
    <row r="996" spans="1:3" s="381" customFormat="1" ht="11.25">
      <c r="A996" s="382"/>
      <c r="B996" s="383"/>
      <c r="C996" s="384"/>
    </row>
    <row r="997" spans="1:3" s="381" customFormat="1" ht="11.25">
      <c r="A997" s="382"/>
      <c r="B997" s="383"/>
      <c r="C997" s="384"/>
    </row>
    <row r="998" spans="1:3" s="381" customFormat="1" ht="11.25">
      <c r="A998" s="382"/>
      <c r="B998" s="383"/>
      <c r="C998" s="384"/>
    </row>
    <row r="999" spans="1:3" s="381" customFormat="1" ht="11.25">
      <c r="A999" s="382"/>
      <c r="B999" s="383"/>
      <c r="C999" s="384"/>
    </row>
    <row r="1000" spans="1:3" s="381" customFormat="1" ht="11.25">
      <c r="A1000" s="382"/>
      <c r="B1000" s="383"/>
      <c r="C1000" s="384"/>
    </row>
    <row r="1001" spans="1:3" s="381" customFormat="1" ht="11.25">
      <c r="A1001" s="382"/>
      <c r="B1001" s="383"/>
      <c r="C1001" s="384"/>
    </row>
    <row r="1002" spans="1:3" s="381" customFormat="1" ht="11.25">
      <c r="A1002" s="382"/>
      <c r="B1002" s="383"/>
      <c r="C1002" s="384"/>
    </row>
    <row r="1003" spans="1:3" s="381" customFormat="1" ht="11.25">
      <c r="A1003" s="382"/>
      <c r="B1003" s="383"/>
      <c r="C1003" s="384"/>
    </row>
    <row r="1004" spans="1:3" s="381" customFormat="1" ht="11.25">
      <c r="A1004" s="382"/>
      <c r="B1004" s="383"/>
      <c r="C1004" s="384"/>
    </row>
    <row r="1005" spans="1:3" s="381" customFormat="1" ht="11.25">
      <c r="A1005" s="382"/>
      <c r="B1005" s="383"/>
      <c r="C1005" s="384"/>
    </row>
    <row r="1006" spans="1:3" s="381" customFormat="1" ht="11.25">
      <c r="A1006" s="382"/>
      <c r="B1006" s="383"/>
      <c r="C1006" s="384"/>
    </row>
    <row r="1007" spans="1:3" s="381" customFormat="1" ht="11.25">
      <c r="A1007" s="382"/>
      <c r="B1007" s="383"/>
      <c r="C1007" s="384"/>
    </row>
    <row r="1008" spans="1:3" s="381" customFormat="1" ht="11.25">
      <c r="A1008" s="382"/>
      <c r="B1008" s="383"/>
      <c r="C1008" s="384"/>
    </row>
    <row r="1009" spans="1:3" s="381" customFormat="1" ht="11.25">
      <c r="A1009" s="382"/>
      <c r="B1009" s="383"/>
      <c r="C1009" s="384"/>
    </row>
    <row r="1010" spans="1:3" s="381" customFormat="1" ht="11.25">
      <c r="A1010" s="382"/>
      <c r="B1010" s="383"/>
      <c r="C1010" s="384"/>
    </row>
    <row r="1011" spans="1:3" s="381" customFormat="1" ht="11.25">
      <c r="A1011" s="382"/>
      <c r="B1011" s="383"/>
      <c r="C1011" s="384"/>
    </row>
    <row r="1012" spans="1:3" s="381" customFormat="1" ht="11.25">
      <c r="A1012" s="382"/>
      <c r="B1012" s="383"/>
      <c r="C1012" s="384"/>
    </row>
    <row r="1013" spans="1:3" s="381" customFormat="1" ht="11.25">
      <c r="A1013" s="382"/>
      <c r="B1013" s="383"/>
      <c r="C1013" s="384"/>
    </row>
    <row r="1014" spans="1:3" s="381" customFormat="1" ht="11.25">
      <c r="A1014" s="382"/>
      <c r="B1014" s="383"/>
      <c r="C1014" s="384"/>
    </row>
    <row r="1015" spans="1:3" s="381" customFormat="1" ht="11.25">
      <c r="A1015" s="382"/>
      <c r="B1015" s="383"/>
      <c r="C1015" s="384"/>
    </row>
    <row r="1016" spans="1:3" s="381" customFormat="1" ht="11.25">
      <c r="A1016" s="382"/>
      <c r="B1016" s="383"/>
      <c r="C1016" s="384"/>
    </row>
    <row r="1017" spans="1:3" s="381" customFormat="1" ht="11.25">
      <c r="A1017" s="382"/>
      <c r="B1017" s="383"/>
      <c r="C1017" s="384"/>
    </row>
    <row r="1018" spans="1:3" s="381" customFormat="1" ht="11.25">
      <c r="A1018" s="382"/>
      <c r="B1018" s="383"/>
      <c r="C1018" s="384"/>
    </row>
    <row r="1019" spans="1:3" s="381" customFormat="1" ht="11.25">
      <c r="A1019" s="382"/>
      <c r="B1019" s="383"/>
      <c r="C1019" s="384"/>
    </row>
    <row r="1020" spans="1:3" s="381" customFormat="1" ht="11.25">
      <c r="A1020" s="382"/>
      <c r="B1020" s="383"/>
      <c r="C1020" s="384"/>
    </row>
    <row r="1021" spans="1:3" s="381" customFormat="1" ht="11.25">
      <c r="A1021" s="382"/>
      <c r="B1021" s="383"/>
      <c r="C1021" s="384"/>
    </row>
    <row r="1022" spans="1:3" s="381" customFormat="1" ht="11.25">
      <c r="A1022" s="382"/>
      <c r="B1022" s="383"/>
      <c r="C1022" s="384"/>
    </row>
    <row r="1023" spans="1:3" s="381" customFormat="1" ht="11.25">
      <c r="A1023" s="382"/>
      <c r="B1023" s="383"/>
      <c r="C1023" s="384"/>
    </row>
    <row r="1024" spans="1:3" s="381" customFormat="1" ht="11.25">
      <c r="A1024" s="382"/>
      <c r="B1024" s="383"/>
      <c r="C1024" s="384"/>
    </row>
    <row r="1025" spans="1:3" s="381" customFormat="1" ht="11.25">
      <c r="A1025" s="382"/>
      <c r="B1025" s="383"/>
      <c r="C1025" s="384"/>
    </row>
    <row r="1026" spans="1:3" s="381" customFormat="1" ht="11.25">
      <c r="A1026" s="382"/>
      <c r="B1026" s="383"/>
      <c r="C1026" s="384"/>
    </row>
    <row r="1027" spans="1:3" s="381" customFormat="1" ht="11.25">
      <c r="A1027" s="382"/>
      <c r="B1027" s="383"/>
      <c r="C1027" s="384"/>
    </row>
    <row r="1028" spans="1:3" s="381" customFormat="1" ht="11.25">
      <c r="A1028" s="382"/>
      <c r="B1028" s="383"/>
      <c r="C1028" s="384"/>
    </row>
    <row r="1029" spans="1:3" s="381" customFormat="1" ht="11.25">
      <c r="A1029" s="382"/>
      <c r="B1029" s="383"/>
      <c r="C1029" s="384"/>
    </row>
    <row r="1030" spans="1:3" s="381" customFormat="1" ht="11.25">
      <c r="A1030" s="382"/>
      <c r="B1030" s="383"/>
      <c r="C1030" s="384"/>
    </row>
    <row r="1031" spans="1:3" s="381" customFormat="1" ht="11.25">
      <c r="A1031" s="382"/>
      <c r="B1031" s="383"/>
      <c r="C1031" s="384"/>
    </row>
    <row r="1032" spans="1:3" s="381" customFormat="1" ht="11.25">
      <c r="A1032" s="382"/>
      <c r="B1032" s="383"/>
      <c r="C1032" s="384"/>
    </row>
    <row r="1033" spans="1:3" s="381" customFormat="1" ht="11.25">
      <c r="A1033" s="382"/>
      <c r="B1033" s="383"/>
      <c r="C1033" s="384"/>
    </row>
    <row r="1034" spans="1:3" s="381" customFormat="1" ht="11.25">
      <c r="A1034" s="382"/>
      <c r="B1034" s="383"/>
      <c r="C1034" s="384"/>
    </row>
    <row r="1035" spans="1:3" s="381" customFormat="1" ht="11.25">
      <c r="A1035" s="382"/>
      <c r="B1035" s="383"/>
      <c r="C1035" s="384"/>
    </row>
    <row r="1036" spans="1:3" s="381" customFormat="1" ht="11.25">
      <c r="A1036" s="382"/>
      <c r="B1036" s="383"/>
      <c r="C1036" s="384"/>
    </row>
    <row r="1037" spans="1:3" s="381" customFormat="1" ht="11.25">
      <c r="A1037" s="382"/>
      <c r="B1037" s="383"/>
      <c r="C1037" s="384"/>
    </row>
    <row r="1038" spans="1:3" s="381" customFormat="1" ht="11.25">
      <c r="A1038" s="382"/>
      <c r="B1038" s="383"/>
      <c r="C1038" s="384"/>
    </row>
    <row r="1039" spans="1:3" s="381" customFormat="1" ht="11.25">
      <c r="A1039" s="382"/>
      <c r="B1039" s="383"/>
      <c r="C1039" s="384"/>
    </row>
    <row r="1040" spans="1:3" s="381" customFormat="1" ht="11.25">
      <c r="A1040" s="382"/>
      <c r="B1040" s="383"/>
      <c r="C1040" s="384"/>
    </row>
    <row r="1041" spans="1:3" s="381" customFormat="1" ht="11.25">
      <c r="A1041" s="382"/>
      <c r="B1041" s="383"/>
      <c r="C1041" s="384"/>
    </row>
    <row r="1042" spans="1:3" s="381" customFormat="1" ht="11.25">
      <c r="A1042" s="382"/>
      <c r="B1042" s="383"/>
      <c r="C1042" s="384"/>
    </row>
    <row r="1043" spans="1:3" s="381" customFormat="1" ht="11.25">
      <c r="A1043" s="382"/>
      <c r="B1043" s="383"/>
      <c r="C1043" s="384"/>
    </row>
    <row r="1044" spans="1:3" s="381" customFormat="1" ht="11.25">
      <c r="A1044" s="382"/>
      <c r="B1044" s="383"/>
      <c r="C1044" s="384"/>
    </row>
    <row r="1045" spans="1:3" s="381" customFormat="1" ht="11.25">
      <c r="A1045" s="382"/>
      <c r="B1045" s="383"/>
      <c r="C1045" s="384"/>
    </row>
    <row r="1046" spans="1:3" s="381" customFormat="1" ht="11.25">
      <c r="A1046" s="382"/>
      <c r="B1046" s="383"/>
      <c r="C1046" s="384"/>
    </row>
    <row r="1047" spans="1:3" s="381" customFormat="1" ht="11.25">
      <c r="A1047" s="382"/>
      <c r="B1047" s="383"/>
      <c r="C1047" s="384"/>
    </row>
    <row r="1048" spans="1:3" s="381" customFormat="1" ht="11.25">
      <c r="A1048" s="382"/>
      <c r="B1048" s="383"/>
      <c r="C1048" s="384"/>
    </row>
    <row r="1049" spans="1:3" s="381" customFormat="1" ht="11.25">
      <c r="A1049" s="382"/>
      <c r="B1049" s="383"/>
      <c r="C1049" s="384"/>
    </row>
    <row r="1050" spans="1:3" s="381" customFormat="1" ht="11.25">
      <c r="A1050" s="382"/>
      <c r="B1050" s="383"/>
      <c r="C1050" s="384"/>
    </row>
    <row r="1051" spans="1:3" s="381" customFormat="1" ht="11.25">
      <c r="A1051" s="382"/>
      <c r="B1051" s="383"/>
      <c r="C1051" s="384"/>
    </row>
    <row r="1052" spans="1:3" s="381" customFormat="1" ht="11.25">
      <c r="A1052" s="382"/>
      <c r="B1052" s="383"/>
      <c r="C1052" s="384"/>
    </row>
    <row r="1053" spans="1:3" s="381" customFormat="1" ht="11.25">
      <c r="A1053" s="382"/>
      <c r="B1053" s="383"/>
      <c r="C1053" s="384"/>
    </row>
    <row r="1054" spans="1:3" s="381" customFormat="1" ht="11.25">
      <c r="A1054" s="382"/>
      <c r="B1054" s="383"/>
      <c r="C1054" s="384"/>
    </row>
    <row r="1055" spans="1:3" s="381" customFormat="1" ht="11.25">
      <c r="A1055" s="382"/>
      <c r="B1055" s="383"/>
      <c r="C1055" s="384"/>
    </row>
    <row r="1056" spans="1:3" s="381" customFormat="1" ht="11.25">
      <c r="A1056" s="382"/>
      <c r="B1056" s="383"/>
      <c r="C1056" s="384"/>
    </row>
    <row r="1057" spans="1:3" s="381" customFormat="1" ht="11.25">
      <c r="A1057" s="382"/>
      <c r="B1057" s="383"/>
      <c r="C1057" s="384"/>
    </row>
    <row r="1058" spans="1:3" s="381" customFormat="1" ht="11.25">
      <c r="A1058" s="382"/>
      <c r="B1058" s="383"/>
      <c r="C1058" s="384"/>
    </row>
    <row r="1059" spans="1:3" s="381" customFormat="1" ht="11.25">
      <c r="A1059" s="382"/>
      <c r="B1059" s="383"/>
      <c r="C1059" s="384"/>
    </row>
    <row r="1060" spans="1:3" s="381" customFormat="1" ht="11.25">
      <c r="A1060" s="382"/>
      <c r="B1060" s="383"/>
      <c r="C1060" s="384"/>
    </row>
    <row r="1061" spans="1:3" s="381" customFormat="1" ht="11.25">
      <c r="A1061" s="382"/>
      <c r="B1061" s="383"/>
      <c r="C1061" s="384"/>
    </row>
    <row r="1062" spans="1:3" s="381" customFormat="1" ht="11.25">
      <c r="A1062" s="382"/>
      <c r="B1062" s="383"/>
      <c r="C1062" s="384"/>
    </row>
    <row r="1063" spans="1:3" s="381" customFormat="1" ht="11.25">
      <c r="A1063" s="382"/>
      <c r="B1063" s="383"/>
      <c r="C1063" s="384"/>
    </row>
    <row r="1064" spans="1:3" s="381" customFormat="1" ht="11.25">
      <c r="A1064" s="382"/>
      <c r="B1064" s="383"/>
      <c r="C1064" s="384"/>
    </row>
    <row r="1065" spans="1:3" s="381" customFormat="1" ht="11.25">
      <c r="A1065" s="382"/>
      <c r="B1065" s="383"/>
      <c r="C1065" s="384"/>
    </row>
    <row r="1066" spans="1:3" s="381" customFormat="1" ht="11.25">
      <c r="A1066" s="382"/>
      <c r="B1066" s="383"/>
      <c r="C1066" s="384"/>
    </row>
    <row r="1067" spans="1:3" s="381" customFormat="1" ht="11.25">
      <c r="A1067" s="382"/>
      <c r="B1067" s="383"/>
      <c r="C1067" s="384"/>
    </row>
    <row r="1068" spans="1:3" s="381" customFormat="1" ht="11.25">
      <c r="A1068" s="382"/>
      <c r="B1068" s="383"/>
      <c r="C1068" s="384"/>
    </row>
    <row r="1069" spans="1:3" s="381" customFormat="1" ht="11.25">
      <c r="A1069" s="382"/>
      <c r="B1069" s="383"/>
      <c r="C1069" s="384"/>
    </row>
    <row r="1070" spans="1:3" s="381" customFormat="1" ht="11.25">
      <c r="A1070" s="382"/>
      <c r="B1070" s="383"/>
      <c r="C1070" s="384"/>
    </row>
    <row r="1071" spans="1:3" s="381" customFormat="1" ht="11.25">
      <c r="A1071" s="382"/>
      <c r="B1071" s="383"/>
      <c r="C1071" s="384"/>
    </row>
    <row r="1072" spans="1:3" s="381" customFormat="1" ht="11.25">
      <c r="A1072" s="382"/>
      <c r="B1072" s="383"/>
      <c r="C1072" s="384"/>
    </row>
    <row r="1073" spans="1:3" s="381" customFormat="1" ht="11.25">
      <c r="A1073" s="382"/>
      <c r="B1073" s="383"/>
      <c r="C1073" s="384"/>
    </row>
    <row r="1074" spans="1:3" s="381" customFormat="1" ht="11.25">
      <c r="A1074" s="382"/>
      <c r="B1074" s="383"/>
      <c r="C1074" s="384"/>
    </row>
    <row r="1075" spans="1:3" s="381" customFormat="1" ht="11.25">
      <c r="A1075" s="382"/>
      <c r="B1075" s="383"/>
      <c r="C1075" s="384"/>
    </row>
    <row r="1076" spans="1:3" s="381" customFormat="1" ht="11.25">
      <c r="A1076" s="382"/>
      <c r="B1076" s="383"/>
      <c r="C1076" s="384"/>
    </row>
    <row r="1077" spans="1:3" s="381" customFormat="1" ht="11.25">
      <c r="A1077" s="382"/>
      <c r="B1077" s="383"/>
      <c r="C1077" s="384"/>
    </row>
    <row r="1078" spans="1:3" s="381" customFormat="1" ht="11.25">
      <c r="A1078" s="382"/>
      <c r="B1078" s="383"/>
      <c r="C1078" s="384"/>
    </row>
    <row r="1079" spans="1:3" s="381" customFormat="1" ht="11.25">
      <c r="A1079" s="382"/>
      <c r="B1079" s="383"/>
      <c r="C1079" s="384"/>
    </row>
    <row r="1080" spans="1:3" s="381" customFormat="1" ht="11.25">
      <c r="A1080" s="382"/>
      <c r="B1080" s="383"/>
      <c r="C1080" s="384"/>
    </row>
    <row r="1081" spans="1:3" s="381" customFormat="1" ht="11.25">
      <c r="A1081" s="382"/>
      <c r="B1081" s="383"/>
      <c r="C1081" s="384"/>
    </row>
    <row r="1082" spans="1:3" s="381" customFormat="1" ht="11.25">
      <c r="A1082" s="382"/>
      <c r="B1082" s="383"/>
      <c r="C1082" s="384"/>
    </row>
    <row r="1083" spans="1:3" s="381" customFormat="1" ht="11.25">
      <c r="A1083" s="382"/>
      <c r="B1083" s="383"/>
      <c r="C1083" s="384"/>
    </row>
    <row r="1084" spans="1:3" s="381" customFormat="1" ht="11.25">
      <c r="A1084" s="382"/>
      <c r="B1084" s="383"/>
      <c r="C1084" s="384"/>
    </row>
    <row r="1085" spans="1:3" s="381" customFormat="1" ht="11.25">
      <c r="A1085" s="382"/>
      <c r="B1085" s="383"/>
      <c r="C1085" s="384"/>
    </row>
    <row r="1086" spans="1:3" s="381" customFormat="1" ht="11.25">
      <c r="A1086" s="382"/>
      <c r="B1086" s="383"/>
      <c r="C1086" s="384"/>
    </row>
    <row r="1087" spans="1:3" s="381" customFormat="1" ht="11.25">
      <c r="A1087" s="382"/>
      <c r="B1087" s="383"/>
      <c r="C1087" s="384"/>
    </row>
    <row r="1088" spans="1:3" s="381" customFormat="1" ht="11.25">
      <c r="A1088" s="382"/>
      <c r="B1088" s="383"/>
      <c r="C1088" s="384"/>
    </row>
    <row r="1089" spans="1:3" s="381" customFormat="1" ht="11.25">
      <c r="A1089" s="382"/>
      <c r="B1089" s="383"/>
      <c r="C1089" s="384"/>
    </row>
    <row r="1090" spans="1:3" s="381" customFormat="1" ht="11.25">
      <c r="A1090" s="382"/>
      <c r="B1090" s="383"/>
      <c r="C1090" s="384"/>
    </row>
    <row r="1091" spans="1:3" s="381" customFormat="1" ht="11.25">
      <c r="A1091" s="382"/>
      <c r="B1091" s="383"/>
      <c r="C1091" s="384"/>
    </row>
    <row r="1092" spans="1:3" s="381" customFormat="1" ht="11.25">
      <c r="A1092" s="382"/>
      <c r="B1092" s="383"/>
      <c r="C1092" s="384"/>
    </row>
    <row r="1093" spans="1:3" s="381" customFormat="1" ht="11.25">
      <c r="A1093" s="382"/>
      <c r="B1093" s="383"/>
      <c r="C1093" s="384"/>
    </row>
    <row r="1094" spans="1:3" s="381" customFormat="1" ht="11.25">
      <c r="A1094" s="382"/>
      <c r="B1094" s="383"/>
      <c r="C1094" s="384"/>
    </row>
    <row r="1095" spans="1:3" s="381" customFormat="1" ht="11.25">
      <c r="A1095" s="382"/>
      <c r="B1095" s="383"/>
      <c r="C1095" s="384"/>
    </row>
    <row r="1096" spans="1:3" s="381" customFormat="1" ht="11.25">
      <c r="A1096" s="382"/>
      <c r="B1096" s="383"/>
      <c r="C1096" s="384"/>
    </row>
    <row r="1097" spans="1:3" s="381" customFormat="1" ht="11.25">
      <c r="A1097" s="382"/>
      <c r="B1097" s="383"/>
      <c r="C1097" s="384"/>
    </row>
    <row r="1098" spans="1:3" s="381" customFormat="1" ht="11.25">
      <c r="A1098" s="382"/>
      <c r="B1098" s="383"/>
      <c r="C1098" s="384"/>
    </row>
    <row r="1099" spans="1:3" s="381" customFormat="1" ht="11.25">
      <c r="A1099" s="382"/>
      <c r="B1099" s="383"/>
      <c r="C1099" s="384"/>
    </row>
    <row r="1100" spans="1:3" s="381" customFormat="1" ht="11.25">
      <c r="A1100" s="382"/>
      <c r="B1100" s="383"/>
      <c r="C1100" s="384"/>
    </row>
    <row r="1101" spans="1:3" s="381" customFormat="1" ht="11.25">
      <c r="A1101" s="382"/>
      <c r="B1101" s="383"/>
      <c r="C1101" s="384"/>
    </row>
    <row r="1102" spans="1:3" s="381" customFormat="1" ht="11.25">
      <c r="A1102" s="382"/>
      <c r="B1102" s="383"/>
      <c r="C1102" s="384"/>
    </row>
    <row r="1103" spans="1:3" s="381" customFormat="1" ht="11.25">
      <c r="A1103" s="382"/>
      <c r="B1103" s="383"/>
      <c r="C1103" s="384"/>
    </row>
    <row r="1104" spans="1:3" s="381" customFormat="1" ht="11.25">
      <c r="A1104" s="382"/>
      <c r="B1104" s="383"/>
      <c r="C1104" s="384"/>
    </row>
    <row r="1105" spans="1:3" s="381" customFormat="1" ht="11.25">
      <c r="A1105" s="382"/>
      <c r="B1105" s="383"/>
      <c r="C1105" s="384"/>
    </row>
    <row r="1106" spans="1:3" s="381" customFormat="1" ht="11.25">
      <c r="A1106" s="382"/>
      <c r="B1106" s="383"/>
      <c r="C1106" s="384"/>
    </row>
    <row r="1107" spans="1:3" s="381" customFormat="1" ht="11.25">
      <c r="A1107" s="382"/>
      <c r="B1107" s="383"/>
      <c r="C1107" s="384"/>
    </row>
    <row r="1108" spans="1:3" s="381" customFormat="1" ht="11.25">
      <c r="A1108" s="382"/>
      <c r="B1108" s="383"/>
      <c r="C1108" s="384"/>
    </row>
    <row r="1109" spans="1:3" s="381" customFormat="1" ht="11.25">
      <c r="A1109" s="382"/>
      <c r="B1109" s="383"/>
      <c r="C1109" s="384"/>
    </row>
    <row r="1110" spans="1:3" s="381" customFormat="1" ht="11.25">
      <c r="A1110" s="382"/>
      <c r="B1110" s="383"/>
      <c r="C1110" s="384"/>
    </row>
    <row r="1111" spans="1:3" s="381" customFormat="1" ht="11.25">
      <c r="A1111" s="382"/>
      <c r="B1111" s="383"/>
      <c r="C1111" s="384"/>
    </row>
    <row r="1112" spans="1:3" s="381" customFormat="1" ht="11.25">
      <c r="A1112" s="382"/>
      <c r="B1112" s="383"/>
      <c r="C1112" s="384"/>
    </row>
    <row r="1113" spans="1:3" s="381" customFormat="1" ht="11.25">
      <c r="A1113" s="382"/>
      <c r="B1113" s="383"/>
      <c r="C1113" s="384"/>
    </row>
    <row r="1114" spans="1:3" s="381" customFormat="1" ht="11.25">
      <c r="A1114" s="382"/>
      <c r="B1114" s="383"/>
      <c r="C1114" s="384"/>
    </row>
    <row r="1115" spans="1:3" s="381" customFormat="1" ht="11.25">
      <c r="A1115" s="382"/>
      <c r="B1115" s="383"/>
      <c r="C1115" s="384"/>
    </row>
    <row r="1116" spans="1:3" s="381" customFormat="1" ht="11.25">
      <c r="A1116" s="382"/>
      <c r="B1116" s="383"/>
      <c r="C1116" s="384"/>
    </row>
    <row r="1117" spans="1:3" s="381" customFormat="1" ht="11.25">
      <c r="A1117" s="382"/>
      <c r="B1117" s="383"/>
      <c r="C1117" s="384"/>
    </row>
    <row r="1118" spans="1:3" s="381" customFormat="1" ht="11.25">
      <c r="A1118" s="382"/>
      <c r="B1118" s="383"/>
      <c r="C1118" s="384"/>
    </row>
    <row r="1119" spans="1:3" s="381" customFormat="1" ht="11.25">
      <c r="A1119" s="382"/>
      <c r="B1119" s="383"/>
      <c r="C1119" s="384"/>
    </row>
    <row r="1120" spans="1:3" s="381" customFormat="1" ht="11.25">
      <c r="A1120" s="382"/>
      <c r="B1120" s="383"/>
      <c r="C1120" s="384"/>
    </row>
    <row r="1121" spans="1:3" s="381" customFormat="1" ht="11.25">
      <c r="A1121" s="382"/>
      <c r="B1121" s="383"/>
      <c r="C1121" s="384"/>
    </row>
    <row r="1122" spans="1:3" s="381" customFormat="1" ht="11.25">
      <c r="A1122" s="382"/>
      <c r="B1122" s="383"/>
      <c r="C1122" s="384"/>
    </row>
    <row r="1123" spans="1:3" s="381" customFormat="1" ht="11.25">
      <c r="A1123" s="382"/>
      <c r="B1123" s="383"/>
      <c r="C1123" s="384"/>
    </row>
    <row r="1124" spans="1:3" s="381" customFormat="1" ht="11.25">
      <c r="A1124" s="382"/>
      <c r="B1124" s="383"/>
      <c r="C1124" s="384"/>
    </row>
    <row r="1125" spans="1:3" s="381" customFormat="1" ht="11.25">
      <c r="A1125" s="382"/>
      <c r="B1125" s="383"/>
      <c r="C1125" s="384"/>
    </row>
    <row r="1126" spans="1:3" s="381" customFormat="1" ht="11.25">
      <c r="A1126" s="382"/>
      <c r="B1126" s="383"/>
      <c r="C1126" s="384"/>
    </row>
    <row r="1127" spans="1:3" s="381" customFormat="1" ht="11.25">
      <c r="A1127" s="382"/>
      <c r="B1127" s="383"/>
      <c r="C1127" s="384"/>
    </row>
    <row r="1128" spans="1:3" s="381" customFormat="1" ht="11.25">
      <c r="A1128" s="382"/>
      <c r="B1128" s="383"/>
      <c r="C1128" s="384"/>
    </row>
    <row r="1129" spans="1:3" s="381" customFormat="1" ht="11.25">
      <c r="A1129" s="382"/>
      <c r="B1129" s="383"/>
      <c r="C1129" s="384"/>
    </row>
    <row r="1130" spans="1:3" s="381" customFormat="1" ht="11.25">
      <c r="A1130" s="382"/>
      <c r="B1130" s="383"/>
      <c r="C1130" s="384"/>
    </row>
    <row r="1131" spans="1:3" s="381" customFormat="1" ht="11.25">
      <c r="A1131" s="382"/>
      <c r="B1131" s="383"/>
      <c r="C1131" s="384"/>
    </row>
    <row r="1132" spans="1:3" s="381" customFormat="1" ht="11.25">
      <c r="A1132" s="382"/>
      <c r="B1132" s="383"/>
      <c r="C1132" s="384"/>
    </row>
    <row r="1133" spans="1:3" s="381" customFormat="1" ht="11.25">
      <c r="A1133" s="382"/>
      <c r="B1133" s="383"/>
      <c r="C1133" s="384"/>
    </row>
    <row r="1134" spans="1:3" s="381" customFormat="1" ht="11.25">
      <c r="A1134" s="382"/>
      <c r="B1134" s="383"/>
      <c r="C1134" s="384"/>
    </row>
    <row r="1135" spans="1:3" s="381" customFormat="1" ht="11.25">
      <c r="A1135" s="382"/>
      <c r="B1135" s="383"/>
      <c r="C1135" s="384"/>
    </row>
    <row r="1136" spans="1:3" s="381" customFormat="1" ht="11.25">
      <c r="A1136" s="382"/>
      <c r="B1136" s="383"/>
      <c r="C1136" s="384"/>
    </row>
    <row r="1137" spans="1:3" s="381" customFormat="1" ht="11.25">
      <c r="A1137" s="382"/>
      <c r="B1137" s="383"/>
      <c r="C1137" s="384"/>
    </row>
    <row r="1138" spans="1:3" s="381" customFormat="1" ht="11.25">
      <c r="A1138" s="382"/>
      <c r="B1138" s="383"/>
      <c r="C1138" s="384"/>
    </row>
    <row r="1139" spans="1:3" s="381" customFormat="1" ht="11.25">
      <c r="A1139" s="382"/>
      <c r="B1139" s="383"/>
      <c r="C1139" s="384"/>
    </row>
    <row r="1140" spans="1:3" s="381" customFormat="1" ht="11.25">
      <c r="A1140" s="382"/>
      <c r="B1140" s="383"/>
      <c r="C1140" s="384"/>
    </row>
    <row r="1141" spans="1:3" s="381" customFormat="1" ht="11.25">
      <c r="A1141" s="382"/>
      <c r="B1141" s="383"/>
      <c r="C1141" s="384"/>
    </row>
    <row r="1142" spans="1:3" s="381" customFormat="1" ht="11.25">
      <c r="A1142" s="382"/>
      <c r="B1142" s="383"/>
      <c r="C1142" s="384"/>
    </row>
    <row r="1143" spans="1:3" s="381" customFormat="1" ht="11.25">
      <c r="A1143" s="382"/>
      <c r="B1143" s="383"/>
      <c r="C1143" s="384"/>
    </row>
    <row r="1144" spans="1:3" s="381" customFormat="1" ht="11.25">
      <c r="A1144" s="382"/>
      <c r="B1144" s="383"/>
      <c r="C1144" s="384"/>
    </row>
    <row r="1145" spans="1:3" s="381" customFormat="1" ht="11.25">
      <c r="A1145" s="382"/>
      <c r="B1145" s="383"/>
      <c r="C1145" s="384"/>
    </row>
    <row r="1146" spans="1:3" s="381" customFormat="1" ht="11.25">
      <c r="A1146" s="382"/>
      <c r="B1146" s="383"/>
      <c r="C1146" s="384"/>
    </row>
    <row r="1147" spans="1:3" s="381" customFormat="1" ht="11.25">
      <c r="A1147" s="382"/>
      <c r="B1147" s="383"/>
      <c r="C1147" s="384"/>
    </row>
    <row r="1148" spans="1:3" s="381" customFormat="1" ht="11.25">
      <c r="A1148" s="382"/>
      <c r="B1148" s="383"/>
      <c r="C1148" s="384"/>
    </row>
    <row r="1149" spans="1:3" s="381" customFormat="1" ht="11.25">
      <c r="A1149" s="382"/>
      <c r="B1149" s="383"/>
      <c r="C1149" s="384"/>
    </row>
    <row r="1150" spans="1:3" s="381" customFormat="1" ht="11.25">
      <c r="A1150" s="382"/>
      <c r="B1150" s="383"/>
      <c r="C1150" s="384"/>
    </row>
    <row r="1151" spans="1:3" s="381" customFormat="1" ht="11.25">
      <c r="A1151" s="382"/>
      <c r="B1151" s="383"/>
      <c r="C1151" s="384"/>
    </row>
    <row r="1152" spans="1:3" s="381" customFormat="1" ht="11.25">
      <c r="A1152" s="382"/>
      <c r="B1152" s="383"/>
      <c r="C1152" s="384"/>
    </row>
    <row r="1153" spans="1:3" s="381" customFormat="1" ht="11.25">
      <c r="A1153" s="382"/>
      <c r="B1153" s="383"/>
      <c r="C1153" s="384"/>
    </row>
    <row r="1154" spans="1:3" s="381" customFormat="1" ht="11.25">
      <c r="A1154" s="382"/>
      <c r="B1154" s="383"/>
      <c r="C1154" s="384"/>
    </row>
    <row r="1155" spans="1:3" s="381" customFormat="1" ht="11.25">
      <c r="A1155" s="382"/>
      <c r="B1155" s="383"/>
      <c r="C1155" s="384"/>
    </row>
    <row r="1156" spans="1:3" s="381" customFormat="1" ht="11.25">
      <c r="A1156" s="382"/>
      <c r="B1156" s="383"/>
      <c r="C1156" s="384"/>
    </row>
    <row r="1157" spans="1:3" s="381" customFormat="1" ht="11.25">
      <c r="A1157" s="382"/>
      <c r="B1157" s="383"/>
      <c r="C1157" s="384"/>
    </row>
    <row r="1158" spans="1:3" s="381" customFormat="1" ht="11.25">
      <c r="A1158" s="382"/>
      <c r="B1158" s="383"/>
      <c r="C1158" s="384"/>
    </row>
    <row r="1159" spans="1:3" s="381" customFormat="1" ht="11.25">
      <c r="A1159" s="382"/>
      <c r="B1159" s="383"/>
      <c r="C1159" s="384"/>
    </row>
    <row r="1160" spans="1:3" s="381" customFormat="1" ht="11.25">
      <c r="A1160" s="382"/>
      <c r="B1160" s="383"/>
      <c r="C1160" s="384"/>
    </row>
    <row r="1161" spans="1:3" s="381" customFormat="1" ht="11.25">
      <c r="A1161" s="382"/>
      <c r="B1161" s="383"/>
      <c r="C1161" s="384"/>
    </row>
    <row r="1162" spans="1:3" s="381" customFormat="1" ht="11.25">
      <c r="A1162" s="382"/>
      <c r="B1162" s="383"/>
      <c r="C1162" s="384"/>
    </row>
    <row r="1163" spans="1:3" s="381" customFormat="1" ht="11.25">
      <c r="A1163" s="382"/>
      <c r="B1163" s="383"/>
      <c r="C1163" s="384"/>
    </row>
    <row r="1164" spans="1:3" s="381" customFormat="1" ht="11.25">
      <c r="A1164" s="382"/>
      <c r="B1164" s="383"/>
      <c r="C1164" s="384"/>
    </row>
    <row r="1165" spans="1:3" s="381" customFormat="1" ht="11.25">
      <c r="A1165" s="382"/>
      <c r="B1165" s="383"/>
      <c r="C1165" s="384"/>
    </row>
    <row r="1166" spans="1:3" s="381" customFormat="1" ht="11.25">
      <c r="A1166" s="382"/>
      <c r="B1166" s="383"/>
      <c r="C1166" s="384"/>
    </row>
    <row r="1167" spans="1:3" s="381" customFormat="1" ht="11.25">
      <c r="A1167" s="382"/>
      <c r="B1167" s="383"/>
      <c r="C1167" s="384"/>
    </row>
    <row r="1168" spans="1:3" s="381" customFormat="1" ht="11.25">
      <c r="A1168" s="382"/>
      <c r="B1168" s="383"/>
      <c r="C1168" s="384"/>
    </row>
    <row r="1169" spans="1:3" s="381" customFormat="1" ht="11.25">
      <c r="A1169" s="382"/>
      <c r="B1169" s="383"/>
      <c r="C1169" s="384"/>
    </row>
    <row r="1170" spans="1:3" s="381" customFormat="1" ht="11.25">
      <c r="A1170" s="382"/>
      <c r="B1170" s="383"/>
      <c r="C1170" s="384"/>
    </row>
    <row r="1171" spans="1:3" s="381" customFormat="1" ht="11.25">
      <c r="A1171" s="382"/>
      <c r="B1171" s="383"/>
      <c r="C1171" s="384"/>
    </row>
    <row r="1172" spans="1:3" s="381" customFormat="1" ht="11.25">
      <c r="A1172" s="382"/>
      <c r="B1172" s="383"/>
      <c r="C1172" s="384"/>
    </row>
    <row r="1173" spans="1:3" s="381" customFormat="1" ht="11.25">
      <c r="A1173" s="382"/>
      <c r="B1173" s="383"/>
      <c r="C1173" s="384"/>
    </row>
    <row r="1174" spans="1:3" s="381" customFormat="1" ht="11.25">
      <c r="A1174" s="382"/>
      <c r="B1174" s="383"/>
      <c r="C1174" s="384"/>
    </row>
    <row r="1175" spans="1:3" s="381" customFormat="1" ht="11.25">
      <c r="A1175" s="382"/>
      <c r="B1175" s="383"/>
      <c r="C1175" s="384"/>
    </row>
    <row r="1176" spans="1:3" s="381" customFormat="1" ht="11.25">
      <c r="A1176" s="382"/>
      <c r="B1176" s="383"/>
      <c r="C1176" s="384"/>
    </row>
    <row r="1177" spans="1:3" s="381" customFormat="1" ht="11.25">
      <c r="A1177" s="382"/>
      <c r="B1177" s="383"/>
      <c r="C1177" s="384"/>
    </row>
    <row r="1178" spans="1:3" s="381" customFormat="1" ht="11.25">
      <c r="A1178" s="382"/>
      <c r="B1178" s="383"/>
      <c r="C1178" s="384"/>
    </row>
    <row r="1179" spans="1:3" s="381" customFormat="1" ht="11.25">
      <c r="A1179" s="382"/>
      <c r="B1179" s="383"/>
      <c r="C1179" s="384"/>
    </row>
    <row r="1180" spans="1:3" s="381" customFormat="1" ht="11.25">
      <c r="A1180" s="382"/>
      <c r="B1180" s="383"/>
      <c r="C1180" s="384"/>
    </row>
    <row r="1181" spans="1:3" s="381" customFormat="1" ht="11.25">
      <c r="A1181" s="382"/>
      <c r="B1181" s="383"/>
      <c r="C1181" s="384"/>
    </row>
    <row r="1182" spans="1:3" s="381" customFormat="1" ht="11.25">
      <c r="A1182" s="382"/>
      <c r="B1182" s="383"/>
      <c r="C1182" s="384"/>
    </row>
    <row r="1183" spans="1:3" s="381" customFormat="1" ht="11.25">
      <c r="A1183" s="382"/>
      <c r="B1183" s="383"/>
      <c r="C1183" s="384"/>
    </row>
    <row r="1184" spans="1:3" s="381" customFormat="1" ht="11.25">
      <c r="A1184" s="382"/>
      <c r="B1184" s="383"/>
      <c r="C1184" s="384"/>
    </row>
    <row r="1185" spans="1:3" s="381" customFormat="1" ht="11.25">
      <c r="A1185" s="382"/>
      <c r="B1185" s="383"/>
      <c r="C1185" s="384"/>
    </row>
    <row r="1186" spans="1:3" s="381" customFormat="1" ht="11.25">
      <c r="A1186" s="382"/>
      <c r="B1186" s="383"/>
      <c r="C1186" s="384"/>
    </row>
    <row r="1187" spans="1:3" s="381" customFormat="1" ht="11.25">
      <c r="A1187" s="382"/>
      <c r="B1187" s="383"/>
      <c r="C1187" s="384"/>
    </row>
    <row r="1188" spans="1:3" s="381" customFormat="1" ht="11.25">
      <c r="A1188" s="382"/>
      <c r="B1188" s="383"/>
      <c r="C1188" s="384"/>
    </row>
    <row r="1189" spans="1:3" s="381" customFormat="1" ht="11.25">
      <c r="A1189" s="382"/>
      <c r="B1189" s="383"/>
      <c r="C1189" s="384"/>
    </row>
    <row r="1190" spans="1:3" s="381" customFormat="1" ht="11.25">
      <c r="A1190" s="382"/>
      <c r="B1190" s="383"/>
      <c r="C1190" s="384"/>
    </row>
    <row r="1191" spans="1:3" s="381" customFormat="1" ht="11.25">
      <c r="A1191" s="382"/>
      <c r="B1191" s="383"/>
      <c r="C1191" s="384"/>
    </row>
    <row r="1192" spans="1:3" s="381" customFormat="1" ht="11.25">
      <c r="A1192" s="382"/>
      <c r="B1192" s="383"/>
      <c r="C1192" s="384"/>
    </row>
    <row r="1193" spans="1:3" s="381" customFormat="1" ht="11.25">
      <c r="A1193" s="382"/>
      <c r="B1193" s="383"/>
      <c r="C1193" s="384"/>
    </row>
    <row r="1194" spans="1:3" s="381" customFormat="1" ht="11.25">
      <c r="A1194" s="382"/>
      <c r="B1194" s="383"/>
      <c r="C1194" s="384"/>
    </row>
    <row r="1195" spans="1:3" s="381" customFormat="1" ht="11.25">
      <c r="A1195" s="382"/>
      <c r="B1195" s="383"/>
      <c r="C1195" s="384"/>
    </row>
    <row r="1196" spans="1:3" s="381" customFormat="1" ht="11.25">
      <c r="A1196" s="382"/>
      <c r="B1196" s="383"/>
      <c r="C1196" s="384"/>
    </row>
    <row r="1197" spans="1:3" s="381" customFormat="1" ht="11.25">
      <c r="A1197" s="382"/>
      <c r="B1197" s="383"/>
      <c r="C1197" s="384"/>
    </row>
    <row r="1198" spans="1:3" s="381" customFormat="1" ht="11.25">
      <c r="A1198" s="382"/>
      <c r="B1198" s="383"/>
      <c r="C1198" s="384"/>
    </row>
    <row r="1199" spans="1:3" s="381" customFormat="1" ht="11.25">
      <c r="A1199" s="382"/>
      <c r="B1199" s="383"/>
      <c r="C1199" s="384"/>
    </row>
    <row r="1200" spans="1:3" s="381" customFormat="1" ht="11.25">
      <c r="A1200" s="382"/>
      <c r="B1200" s="383"/>
      <c r="C1200" s="384"/>
    </row>
    <row r="1201" spans="1:3" s="381" customFormat="1" ht="11.25">
      <c r="A1201" s="382"/>
      <c r="B1201" s="383"/>
      <c r="C1201" s="384"/>
    </row>
    <row r="1202" spans="1:3" s="381" customFormat="1" ht="11.25">
      <c r="A1202" s="382"/>
      <c r="B1202" s="383"/>
      <c r="C1202" s="384"/>
    </row>
    <row r="1203" spans="1:3" s="381" customFormat="1" ht="11.25">
      <c r="A1203" s="382"/>
      <c r="B1203" s="383"/>
      <c r="C1203" s="384"/>
    </row>
    <row r="1204" spans="1:3" s="381" customFormat="1" ht="11.25">
      <c r="A1204" s="382"/>
      <c r="B1204" s="383"/>
      <c r="C1204" s="384"/>
    </row>
    <row r="1205" spans="1:3" s="381" customFormat="1" ht="11.25">
      <c r="A1205" s="382"/>
      <c r="B1205" s="383"/>
      <c r="C1205" s="384"/>
    </row>
    <row r="1206" spans="1:3" s="381" customFormat="1" ht="11.25">
      <c r="A1206" s="382"/>
      <c r="B1206" s="383"/>
      <c r="C1206" s="384"/>
    </row>
    <row r="1207" spans="1:3" s="381" customFormat="1" ht="11.25">
      <c r="A1207" s="382"/>
      <c r="B1207" s="383"/>
      <c r="C1207" s="384"/>
    </row>
    <row r="1208" spans="1:3" s="381" customFormat="1" ht="11.25">
      <c r="A1208" s="382"/>
      <c r="B1208" s="383"/>
      <c r="C1208" s="384"/>
    </row>
    <row r="1209" spans="1:3" s="381" customFormat="1" ht="11.25">
      <c r="A1209" s="382"/>
      <c r="B1209" s="383"/>
      <c r="C1209" s="384"/>
    </row>
    <row r="1210" spans="1:3" s="381" customFormat="1" ht="11.25">
      <c r="A1210" s="382"/>
      <c r="B1210" s="383"/>
      <c r="C1210" s="384"/>
    </row>
    <row r="1211" spans="1:3" s="381" customFormat="1" ht="11.25">
      <c r="A1211" s="382"/>
      <c r="B1211" s="383"/>
      <c r="C1211" s="384"/>
    </row>
    <row r="1212" spans="1:3" s="381" customFormat="1" ht="11.25">
      <c r="A1212" s="382"/>
      <c r="B1212" s="383"/>
      <c r="C1212" s="384"/>
    </row>
    <row r="1213" spans="1:3" s="381" customFormat="1" ht="11.25">
      <c r="A1213" s="382"/>
      <c r="B1213" s="383"/>
      <c r="C1213" s="384"/>
    </row>
    <row r="1214" spans="1:3" s="381" customFormat="1" ht="11.25">
      <c r="A1214" s="382"/>
      <c r="B1214" s="383"/>
      <c r="C1214" s="384"/>
    </row>
    <row r="1215" spans="1:3" s="381" customFormat="1" ht="11.25">
      <c r="A1215" s="382"/>
      <c r="B1215" s="383"/>
      <c r="C1215" s="384"/>
    </row>
    <row r="1216" spans="1:3" s="381" customFormat="1" ht="11.25">
      <c r="A1216" s="382"/>
      <c r="B1216" s="383"/>
      <c r="C1216" s="384"/>
    </row>
    <row r="1217" spans="1:3" s="381" customFormat="1" ht="11.25">
      <c r="A1217" s="382"/>
      <c r="B1217" s="383"/>
      <c r="C1217" s="384"/>
    </row>
    <row r="1218" spans="1:3" s="381" customFormat="1" ht="11.25">
      <c r="A1218" s="382"/>
      <c r="B1218" s="383"/>
      <c r="C1218" s="384"/>
    </row>
    <row r="1219" spans="1:3" s="381" customFormat="1" ht="11.25">
      <c r="A1219" s="382"/>
      <c r="B1219" s="383"/>
      <c r="C1219" s="384"/>
    </row>
    <row r="1220" spans="1:3" s="381" customFormat="1" ht="11.25">
      <c r="A1220" s="382"/>
      <c r="B1220" s="383"/>
      <c r="C1220" s="384"/>
    </row>
    <row r="1221" spans="1:3" s="381" customFormat="1" ht="11.25">
      <c r="A1221" s="382"/>
      <c r="B1221" s="383"/>
      <c r="C1221" s="384"/>
    </row>
    <row r="1222" spans="1:3" s="381" customFormat="1" ht="11.25">
      <c r="A1222" s="382"/>
      <c r="B1222" s="383"/>
      <c r="C1222" s="384"/>
    </row>
    <row r="1223" spans="1:3" s="381" customFormat="1" ht="11.25">
      <c r="A1223" s="382"/>
      <c r="B1223" s="383"/>
      <c r="C1223" s="384"/>
    </row>
    <row r="1224" spans="1:3" s="381" customFormat="1" ht="11.25">
      <c r="A1224" s="382"/>
      <c r="B1224" s="383"/>
      <c r="C1224" s="384"/>
    </row>
    <row r="1225" spans="1:3" s="381" customFormat="1" ht="11.25">
      <c r="A1225" s="382"/>
      <c r="B1225" s="383"/>
      <c r="C1225" s="384"/>
    </row>
    <row r="1226" spans="1:3" s="381" customFormat="1" ht="11.25">
      <c r="A1226" s="382"/>
      <c r="B1226" s="383"/>
      <c r="C1226" s="384"/>
    </row>
    <row r="1227" spans="1:3" s="381" customFormat="1" ht="11.25">
      <c r="A1227" s="382"/>
      <c r="B1227" s="383"/>
      <c r="C1227" s="384"/>
    </row>
    <row r="1228" spans="1:3" s="381" customFormat="1" ht="11.25">
      <c r="A1228" s="382"/>
      <c r="B1228" s="383"/>
      <c r="C1228" s="384"/>
    </row>
    <row r="1229" spans="1:3" s="381" customFormat="1" ht="11.25">
      <c r="A1229" s="382"/>
      <c r="B1229" s="383"/>
      <c r="C1229" s="384"/>
    </row>
    <row r="1230" spans="1:3" s="381" customFormat="1" ht="11.25">
      <c r="A1230" s="382"/>
      <c r="B1230" s="383"/>
      <c r="C1230" s="384"/>
    </row>
    <row r="1231" spans="1:3" s="381" customFormat="1" ht="11.25">
      <c r="A1231" s="382"/>
      <c r="B1231" s="383"/>
      <c r="C1231" s="384"/>
    </row>
    <row r="1232" spans="1:3" s="381" customFormat="1" ht="11.25">
      <c r="A1232" s="382"/>
      <c r="B1232" s="383"/>
      <c r="C1232" s="384"/>
    </row>
    <row r="1233" spans="1:3" s="381" customFormat="1" ht="11.25">
      <c r="A1233" s="382"/>
      <c r="B1233" s="383"/>
      <c r="C1233" s="384"/>
    </row>
    <row r="1234" spans="1:3" s="381" customFormat="1" ht="11.25">
      <c r="A1234" s="382"/>
      <c r="B1234" s="383"/>
      <c r="C1234" s="384"/>
    </row>
    <row r="1235" spans="1:3" s="381" customFormat="1" ht="11.25">
      <c r="A1235" s="382"/>
      <c r="B1235" s="383"/>
      <c r="C1235" s="384"/>
    </row>
    <row r="1236" spans="1:3" s="381" customFormat="1" ht="11.25">
      <c r="A1236" s="382"/>
      <c r="B1236" s="383"/>
      <c r="C1236" s="384"/>
    </row>
    <row r="1237" spans="1:3" s="381" customFormat="1" ht="11.25">
      <c r="A1237" s="382"/>
      <c r="B1237" s="383"/>
      <c r="C1237" s="384"/>
    </row>
    <row r="1238" spans="1:3" s="381" customFormat="1" ht="11.25">
      <c r="A1238" s="382"/>
      <c r="B1238" s="383"/>
      <c r="C1238" s="384"/>
    </row>
    <row r="1239" spans="1:3" s="381" customFormat="1" ht="11.25">
      <c r="A1239" s="382"/>
      <c r="B1239" s="383"/>
      <c r="C1239" s="384"/>
    </row>
    <row r="1240" spans="1:3" s="381" customFormat="1" ht="11.25">
      <c r="A1240" s="382"/>
      <c r="B1240" s="383"/>
      <c r="C1240" s="384"/>
    </row>
    <row r="1241" spans="1:3" s="381" customFormat="1" ht="11.25">
      <c r="A1241" s="382"/>
      <c r="B1241" s="383"/>
      <c r="C1241" s="384"/>
    </row>
    <row r="1242" spans="1:3" s="381" customFormat="1" ht="11.25">
      <c r="A1242" s="382"/>
      <c r="B1242" s="383"/>
      <c r="C1242" s="384"/>
    </row>
    <row r="1243" spans="1:3" s="381" customFormat="1" ht="11.25">
      <c r="A1243" s="382"/>
      <c r="B1243" s="383"/>
      <c r="C1243" s="384"/>
    </row>
    <row r="1244" spans="1:3" s="381" customFormat="1" ht="11.25">
      <c r="A1244" s="382"/>
      <c r="B1244" s="383"/>
      <c r="C1244" s="384"/>
    </row>
    <row r="1245" spans="1:3" s="381" customFormat="1" ht="11.25">
      <c r="A1245" s="382"/>
      <c r="B1245" s="383"/>
      <c r="C1245" s="384"/>
    </row>
    <row r="1246" spans="1:3" s="381" customFormat="1" ht="11.25">
      <c r="A1246" s="382"/>
      <c r="B1246" s="383"/>
      <c r="C1246" s="384"/>
    </row>
    <row r="1247" spans="1:3" s="381" customFormat="1" ht="11.25">
      <c r="A1247" s="382"/>
      <c r="B1247" s="383"/>
      <c r="C1247" s="384"/>
    </row>
    <row r="1248" spans="1:3" s="381" customFormat="1" ht="11.25">
      <c r="A1248" s="382"/>
      <c r="B1248" s="383"/>
      <c r="C1248" s="384"/>
    </row>
    <row r="1249" spans="1:3" s="381" customFormat="1" ht="11.25">
      <c r="A1249" s="382"/>
      <c r="B1249" s="383"/>
      <c r="C1249" s="384"/>
    </row>
    <row r="1250" spans="1:3" s="381" customFormat="1" ht="11.25">
      <c r="A1250" s="382"/>
      <c r="B1250" s="383"/>
      <c r="C1250" s="384"/>
    </row>
    <row r="1251" spans="1:3" s="381" customFormat="1" ht="11.25">
      <c r="A1251" s="382"/>
      <c r="B1251" s="383"/>
      <c r="C1251" s="384"/>
    </row>
    <row r="1252" spans="1:3" s="381" customFormat="1" ht="11.25">
      <c r="A1252" s="382"/>
      <c r="B1252" s="383"/>
      <c r="C1252" s="384"/>
    </row>
    <row r="1253" spans="1:3" s="381" customFormat="1" ht="11.25">
      <c r="A1253" s="382"/>
      <c r="B1253" s="383"/>
      <c r="C1253" s="384"/>
    </row>
    <row r="1254" spans="1:3" s="381" customFormat="1" ht="11.25">
      <c r="A1254" s="382"/>
      <c r="B1254" s="383"/>
      <c r="C1254" s="384"/>
    </row>
    <row r="1255" spans="1:3" s="381" customFormat="1" ht="11.25">
      <c r="A1255" s="382"/>
      <c r="B1255" s="383"/>
      <c r="C1255" s="384"/>
    </row>
    <row r="1256" spans="1:3" s="381" customFormat="1" ht="11.25">
      <c r="A1256" s="382"/>
      <c r="B1256" s="383"/>
      <c r="C1256" s="384"/>
    </row>
    <row r="1257" spans="1:3" s="381" customFormat="1" ht="11.25">
      <c r="A1257" s="382"/>
      <c r="B1257" s="383"/>
      <c r="C1257" s="384"/>
    </row>
    <row r="1258" spans="1:3" s="381" customFormat="1" ht="11.25">
      <c r="A1258" s="382"/>
      <c r="B1258" s="383"/>
      <c r="C1258" s="384"/>
    </row>
    <row r="1259" spans="1:3" s="381" customFormat="1" ht="11.25">
      <c r="A1259" s="382"/>
      <c r="B1259" s="383"/>
      <c r="C1259" s="384"/>
    </row>
    <row r="1260" spans="1:3" s="381" customFormat="1" ht="11.25">
      <c r="A1260" s="382"/>
      <c r="B1260" s="383"/>
      <c r="C1260" s="384"/>
    </row>
    <row r="1261" spans="1:3" s="381" customFormat="1" ht="11.25">
      <c r="A1261" s="382"/>
      <c r="B1261" s="383"/>
      <c r="C1261" s="384"/>
    </row>
    <row r="1262" spans="1:3" s="381" customFormat="1" ht="11.25">
      <c r="A1262" s="382"/>
      <c r="B1262" s="383"/>
      <c r="C1262" s="384"/>
    </row>
    <row r="1263" spans="1:3" s="381" customFormat="1" ht="11.25">
      <c r="A1263" s="382"/>
      <c r="B1263" s="383"/>
      <c r="C1263" s="384"/>
    </row>
    <row r="1264" spans="1:3" s="381" customFormat="1" ht="11.25">
      <c r="A1264" s="382"/>
      <c r="B1264" s="383"/>
      <c r="C1264" s="384"/>
    </row>
    <row r="1265" spans="1:3" s="381" customFormat="1" ht="11.25">
      <c r="A1265" s="382"/>
      <c r="B1265" s="383"/>
      <c r="C1265" s="384"/>
    </row>
    <row r="1266" spans="1:3" s="381" customFormat="1" ht="11.25">
      <c r="A1266" s="382"/>
      <c r="B1266" s="383"/>
      <c r="C1266" s="384"/>
    </row>
    <row r="1267" spans="1:3" s="381" customFormat="1" ht="11.25">
      <c r="A1267" s="382"/>
      <c r="B1267" s="383"/>
      <c r="C1267" s="384"/>
    </row>
    <row r="1268" spans="1:3" s="381" customFormat="1" ht="11.25">
      <c r="A1268" s="382"/>
      <c r="B1268" s="383"/>
      <c r="C1268" s="384"/>
    </row>
    <row r="1269" spans="1:3" s="381" customFormat="1" ht="11.25">
      <c r="A1269" s="382"/>
      <c r="B1269" s="383"/>
      <c r="C1269" s="384"/>
    </row>
    <row r="1270" spans="1:3" s="381" customFormat="1" ht="11.25">
      <c r="A1270" s="382"/>
      <c r="B1270" s="383"/>
      <c r="C1270" s="384"/>
    </row>
    <row r="1271" spans="1:3" s="381" customFormat="1" ht="11.25">
      <c r="A1271" s="382"/>
      <c r="B1271" s="383"/>
      <c r="C1271" s="384"/>
    </row>
    <row r="1272" spans="1:3" s="381" customFormat="1" ht="11.25">
      <c r="A1272" s="382"/>
      <c r="B1272" s="383"/>
      <c r="C1272" s="384"/>
    </row>
    <row r="1273" spans="1:3" s="381" customFormat="1" ht="11.25">
      <c r="A1273" s="382"/>
      <c r="B1273" s="383"/>
      <c r="C1273" s="384"/>
    </row>
    <row r="1274" spans="1:3" s="381" customFormat="1" ht="11.25">
      <c r="A1274" s="382"/>
      <c r="B1274" s="383"/>
      <c r="C1274" s="384"/>
    </row>
    <row r="1275" spans="1:3" s="381" customFormat="1" ht="11.25">
      <c r="A1275" s="382"/>
      <c r="B1275" s="383"/>
      <c r="C1275" s="384"/>
    </row>
    <row r="1276" spans="1:3" s="381" customFormat="1" ht="11.25">
      <c r="A1276" s="382"/>
      <c r="B1276" s="383"/>
      <c r="C1276" s="384"/>
    </row>
    <row r="1277" spans="1:3" s="381" customFormat="1" ht="11.25">
      <c r="A1277" s="382"/>
      <c r="B1277" s="383"/>
      <c r="C1277" s="384"/>
    </row>
    <row r="1278" spans="1:3" s="381" customFormat="1" ht="11.25">
      <c r="A1278" s="382"/>
      <c r="B1278" s="383"/>
      <c r="C1278" s="384"/>
    </row>
    <row r="1279" spans="1:3" s="381" customFormat="1" ht="11.25">
      <c r="A1279" s="382"/>
      <c r="B1279" s="383"/>
      <c r="C1279" s="384"/>
    </row>
    <row r="1280" spans="1:3" s="381" customFormat="1" ht="11.25">
      <c r="A1280" s="382"/>
      <c r="B1280" s="383"/>
      <c r="C1280" s="384"/>
    </row>
    <row r="1281" spans="1:3" s="381" customFormat="1" ht="11.25">
      <c r="A1281" s="382"/>
      <c r="B1281" s="383"/>
      <c r="C1281" s="384"/>
    </row>
    <row r="1282" spans="1:3" s="381" customFormat="1" ht="11.25">
      <c r="A1282" s="382"/>
      <c r="B1282" s="383"/>
      <c r="C1282" s="384"/>
    </row>
    <row r="1283" spans="1:3" s="381" customFormat="1" ht="11.25">
      <c r="A1283" s="382"/>
      <c r="B1283" s="383"/>
      <c r="C1283" s="384"/>
    </row>
    <row r="1284" spans="1:3" s="381" customFormat="1" ht="11.25">
      <c r="A1284" s="382"/>
      <c r="B1284" s="383"/>
      <c r="C1284" s="384"/>
    </row>
    <row r="1285" spans="1:3" s="381" customFormat="1" ht="11.25">
      <c r="A1285" s="382"/>
      <c r="B1285" s="383"/>
      <c r="C1285" s="384"/>
    </row>
    <row r="1286" spans="1:3" s="381" customFormat="1" ht="11.25">
      <c r="A1286" s="382"/>
      <c r="B1286" s="383"/>
      <c r="C1286" s="384"/>
    </row>
    <row r="1287" spans="1:3" s="381" customFormat="1" ht="11.25">
      <c r="A1287" s="382"/>
      <c r="B1287" s="383"/>
      <c r="C1287" s="384"/>
    </row>
    <row r="1288" spans="1:3" s="381" customFormat="1" ht="11.25">
      <c r="A1288" s="382"/>
      <c r="B1288" s="383"/>
      <c r="C1288" s="384"/>
    </row>
    <row r="1289" spans="1:3" s="381" customFormat="1" ht="11.25">
      <c r="A1289" s="382"/>
      <c r="B1289" s="383"/>
      <c r="C1289" s="384"/>
    </row>
    <row r="1290" spans="1:3" s="381" customFormat="1" ht="11.25">
      <c r="A1290" s="382"/>
      <c r="B1290" s="383"/>
      <c r="C1290" s="384"/>
    </row>
    <row r="1291" spans="1:3" s="381" customFormat="1" ht="11.25">
      <c r="A1291" s="382"/>
      <c r="B1291" s="383"/>
      <c r="C1291" s="384"/>
    </row>
    <row r="1292" spans="1:3" s="381" customFormat="1" ht="11.25">
      <c r="A1292" s="382"/>
      <c r="B1292" s="383"/>
      <c r="C1292" s="384"/>
    </row>
    <row r="1293" spans="1:3" s="381" customFormat="1" ht="11.25">
      <c r="A1293" s="382"/>
      <c r="B1293" s="383"/>
      <c r="C1293" s="384"/>
    </row>
    <row r="1294" spans="1:3" s="381" customFormat="1" ht="11.25">
      <c r="A1294" s="382"/>
      <c r="B1294" s="383"/>
      <c r="C1294" s="384"/>
    </row>
    <row r="1295" spans="1:3" s="381" customFormat="1" ht="11.25">
      <c r="A1295" s="382"/>
      <c r="B1295" s="383"/>
      <c r="C1295" s="384"/>
    </row>
    <row r="1296" spans="1:3" s="381" customFormat="1" ht="11.25">
      <c r="A1296" s="382"/>
      <c r="B1296" s="383"/>
      <c r="C1296" s="384"/>
    </row>
    <row r="1297" spans="1:3" s="381" customFormat="1" ht="11.25">
      <c r="A1297" s="382"/>
      <c r="B1297" s="383"/>
      <c r="C1297" s="384"/>
    </row>
    <row r="1298" spans="1:3" s="381" customFormat="1" ht="11.25">
      <c r="A1298" s="382"/>
      <c r="B1298" s="383"/>
      <c r="C1298" s="384"/>
    </row>
    <row r="1299" spans="1:3" s="381" customFormat="1" ht="11.25">
      <c r="A1299" s="382"/>
      <c r="B1299" s="383"/>
      <c r="C1299" s="384"/>
    </row>
    <row r="1300" spans="1:3" s="381" customFormat="1" ht="11.25">
      <c r="A1300" s="382"/>
      <c r="B1300" s="383"/>
      <c r="C1300" s="384"/>
    </row>
    <row r="1301" spans="1:3" s="381" customFormat="1" ht="11.25">
      <c r="A1301" s="382"/>
      <c r="B1301" s="383"/>
      <c r="C1301" s="384"/>
    </row>
    <row r="1302" spans="1:3" s="381" customFormat="1" ht="11.25">
      <c r="A1302" s="382"/>
      <c r="B1302" s="383"/>
      <c r="C1302" s="384"/>
    </row>
    <row r="1303" spans="1:3" s="381" customFormat="1" ht="11.25">
      <c r="A1303" s="382"/>
      <c r="B1303" s="383"/>
      <c r="C1303" s="384"/>
    </row>
    <row r="1304" spans="1:3" s="381" customFormat="1" ht="11.25">
      <c r="A1304" s="382"/>
      <c r="B1304" s="383"/>
      <c r="C1304" s="384"/>
    </row>
    <row r="1305" spans="1:3" s="381" customFormat="1" ht="11.25">
      <c r="A1305" s="382"/>
      <c r="B1305" s="383"/>
      <c r="C1305" s="384"/>
    </row>
    <row r="1306" spans="1:3" s="381" customFormat="1" ht="11.25">
      <c r="A1306" s="382"/>
      <c r="B1306" s="383"/>
      <c r="C1306" s="384"/>
    </row>
    <row r="1307" spans="1:3" s="381" customFormat="1" ht="11.25">
      <c r="A1307" s="382"/>
      <c r="B1307" s="383"/>
      <c r="C1307" s="384"/>
    </row>
    <row r="1308" spans="1:3" s="381" customFormat="1" ht="11.25">
      <c r="A1308" s="382"/>
      <c r="B1308" s="383"/>
      <c r="C1308" s="384"/>
    </row>
    <row r="1309" spans="1:3" s="381" customFormat="1" ht="11.25">
      <c r="A1309" s="382"/>
      <c r="B1309" s="383"/>
      <c r="C1309" s="384"/>
    </row>
    <row r="1310" spans="1:3" s="381" customFormat="1" ht="11.25">
      <c r="A1310" s="382"/>
      <c r="B1310" s="383"/>
      <c r="C1310" s="384"/>
    </row>
    <row r="1311" spans="1:3" s="381" customFormat="1" ht="11.25">
      <c r="A1311" s="382"/>
      <c r="B1311" s="383"/>
      <c r="C1311" s="384"/>
    </row>
    <row r="1312" spans="1:3" s="381" customFormat="1" ht="11.25">
      <c r="A1312" s="382"/>
      <c r="B1312" s="383"/>
      <c r="C1312" s="384"/>
    </row>
    <row r="1313" spans="1:3" s="381" customFormat="1" ht="11.25">
      <c r="A1313" s="382"/>
      <c r="B1313" s="383"/>
      <c r="C1313" s="384"/>
    </row>
    <row r="1314" spans="1:3" s="381" customFormat="1" ht="11.25">
      <c r="A1314" s="382"/>
      <c r="B1314" s="383"/>
      <c r="C1314" s="384"/>
    </row>
    <row r="1315" spans="1:3" s="381" customFormat="1" ht="11.25">
      <c r="A1315" s="382"/>
      <c r="B1315" s="383"/>
      <c r="C1315" s="384"/>
    </row>
    <row r="1316" spans="1:3" s="381" customFormat="1" ht="11.25">
      <c r="A1316" s="382"/>
      <c r="B1316" s="383"/>
      <c r="C1316" s="384"/>
    </row>
    <row r="1317" spans="1:3" s="381" customFormat="1" ht="11.25">
      <c r="A1317" s="382"/>
      <c r="B1317" s="383"/>
      <c r="C1317" s="384"/>
    </row>
    <row r="1318" spans="1:3" s="381" customFormat="1" ht="11.25">
      <c r="A1318" s="382"/>
      <c r="B1318" s="383"/>
      <c r="C1318" s="384"/>
    </row>
    <row r="1319" spans="1:3" s="381" customFormat="1" ht="11.25">
      <c r="A1319" s="382"/>
      <c r="B1319" s="383"/>
      <c r="C1319" s="384"/>
    </row>
    <row r="1320" spans="1:3" s="381" customFormat="1" ht="11.25">
      <c r="A1320" s="382"/>
      <c r="B1320" s="383"/>
      <c r="C1320" s="384"/>
    </row>
    <row r="1321" spans="1:3" s="381" customFormat="1" ht="11.25">
      <c r="A1321" s="382"/>
      <c r="B1321" s="383"/>
      <c r="C1321" s="384"/>
    </row>
    <row r="1322" spans="1:3" s="381" customFormat="1" ht="11.25">
      <c r="A1322" s="382"/>
      <c r="B1322" s="383"/>
      <c r="C1322" s="384"/>
    </row>
    <row r="1323" spans="1:3" s="381" customFormat="1" ht="11.25">
      <c r="A1323" s="382"/>
      <c r="B1323" s="383"/>
      <c r="C1323" s="384"/>
    </row>
    <row r="1324" spans="1:3" s="381" customFormat="1" ht="11.25">
      <c r="A1324" s="382"/>
      <c r="B1324" s="383"/>
      <c r="C1324" s="384"/>
    </row>
    <row r="1325" spans="1:3" s="381" customFormat="1" ht="11.25">
      <c r="A1325" s="382"/>
      <c r="B1325" s="383"/>
      <c r="C1325" s="384"/>
    </row>
    <row r="1326" spans="1:3" s="381" customFormat="1" ht="11.25">
      <c r="A1326" s="382"/>
      <c r="B1326" s="383"/>
      <c r="C1326" s="384"/>
    </row>
    <row r="1327" spans="1:3" s="381" customFormat="1" ht="11.25">
      <c r="A1327" s="382"/>
      <c r="B1327" s="383"/>
      <c r="C1327" s="384"/>
    </row>
    <row r="1328" spans="1:3" s="381" customFormat="1" ht="11.25">
      <c r="A1328" s="382"/>
      <c r="B1328" s="383"/>
      <c r="C1328" s="384"/>
    </row>
    <row r="1329" spans="1:3" s="381" customFormat="1" ht="11.25">
      <c r="A1329" s="382"/>
      <c r="B1329" s="383"/>
      <c r="C1329" s="384"/>
    </row>
    <row r="1330" spans="1:3" s="381" customFormat="1" ht="11.25">
      <c r="A1330" s="382"/>
      <c r="B1330" s="383"/>
      <c r="C1330" s="384"/>
    </row>
    <row r="1331" spans="1:3" s="381" customFormat="1" ht="11.25">
      <c r="A1331" s="382"/>
      <c r="B1331" s="383"/>
      <c r="C1331" s="384"/>
    </row>
    <row r="1332" spans="1:3" s="381" customFormat="1" ht="11.25">
      <c r="A1332" s="382"/>
      <c r="B1332" s="383"/>
      <c r="C1332" s="384"/>
    </row>
    <row r="1333" spans="1:3" s="381" customFormat="1" ht="11.25">
      <c r="A1333" s="382"/>
      <c r="B1333" s="383"/>
      <c r="C1333" s="384"/>
    </row>
    <row r="1334" spans="1:3" s="381" customFormat="1" ht="11.25">
      <c r="A1334" s="382"/>
      <c r="B1334" s="383"/>
      <c r="C1334" s="384"/>
    </row>
    <row r="1335" spans="1:3" s="381" customFormat="1" ht="11.25">
      <c r="A1335" s="382"/>
      <c r="B1335" s="383"/>
      <c r="C1335" s="384"/>
    </row>
    <row r="1336" spans="1:3" s="381" customFormat="1" ht="11.25">
      <c r="A1336" s="382"/>
      <c r="B1336" s="383"/>
      <c r="C1336" s="384"/>
    </row>
    <row r="1337" spans="1:3" s="381" customFormat="1" ht="11.25">
      <c r="A1337" s="382"/>
      <c r="B1337" s="383"/>
      <c r="C1337" s="384"/>
    </row>
    <row r="1338" spans="1:3" s="381" customFormat="1" ht="11.25">
      <c r="A1338" s="382"/>
      <c r="B1338" s="383"/>
      <c r="C1338" s="384"/>
    </row>
    <row r="1339" spans="1:3" s="381" customFormat="1" ht="11.25">
      <c r="A1339" s="382"/>
      <c r="B1339" s="383"/>
      <c r="C1339" s="384"/>
    </row>
    <row r="1340" spans="1:3" s="381" customFormat="1" ht="11.25">
      <c r="A1340" s="382"/>
      <c r="B1340" s="383"/>
      <c r="C1340" s="384"/>
    </row>
    <row r="1341" spans="1:3" s="381" customFormat="1" ht="11.25">
      <c r="A1341" s="382"/>
      <c r="B1341" s="383"/>
      <c r="C1341" s="384"/>
    </row>
    <row r="1342" spans="1:3" s="381" customFormat="1" ht="11.25">
      <c r="A1342" s="382"/>
      <c r="B1342" s="383"/>
      <c r="C1342" s="384"/>
    </row>
    <row r="1343" spans="1:3" s="381" customFormat="1" ht="11.25">
      <c r="A1343" s="382"/>
      <c r="B1343" s="383"/>
      <c r="C1343" s="384"/>
    </row>
    <row r="1344" spans="1:3" s="381" customFormat="1" ht="11.25">
      <c r="A1344" s="382"/>
      <c r="B1344" s="383"/>
      <c r="C1344" s="384"/>
    </row>
    <row r="1345" spans="1:3" s="381" customFormat="1" ht="11.25">
      <c r="A1345" s="382"/>
      <c r="B1345" s="383"/>
      <c r="C1345" s="384"/>
    </row>
    <row r="1346" spans="1:3" s="381" customFormat="1" ht="11.25">
      <c r="A1346" s="382"/>
      <c r="B1346" s="383"/>
      <c r="C1346" s="384"/>
    </row>
    <row r="1347" spans="1:3" s="381" customFormat="1" ht="11.25">
      <c r="A1347" s="382"/>
      <c r="B1347" s="383"/>
      <c r="C1347" s="384"/>
    </row>
    <row r="1348" spans="1:3" s="381" customFormat="1" ht="11.25">
      <c r="A1348" s="382"/>
      <c r="B1348" s="383"/>
      <c r="C1348" s="384"/>
    </row>
    <row r="1349" spans="1:3" s="381" customFormat="1" ht="11.25">
      <c r="A1349" s="382"/>
      <c r="B1349" s="383"/>
      <c r="C1349" s="384"/>
    </row>
    <row r="1350" spans="1:3" s="381" customFormat="1" ht="11.25">
      <c r="A1350" s="382"/>
      <c r="B1350" s="383"/>
      <c r="C1350" s="384"/>
    </row>
    <row r="1351" spans="1:3" s="381" customFormat="1" ht="11.25">
      <c r="A1351" s="382"/>
      <c r="B1351" s="383"/>
      <c r="C1351" s="384"/>
    </row>
    <row r="1352" spans="1:3" s="381" customFormat="1" ht="11.25">
      <c r="A1352" s="382"/>
      <c r="B1352" s="383"/>
      <c r="C1352" s="384"/>
    </row>
    <row r="1353" spans="1:3" s="381" customFormat="1" ht="11.25">
      <c r="A1353" s="382"/>
      <c r="B1353" s="383"/>
      <c r="C1353" s="384"/>
    </row>
    <row r="1354" spans="1:3" s="381" customFormat="1" ht="11.25">
      <c r="A1354" s="382"/>
      <c r="B1354" s="383"/>
      <c r="C1354" s="384"/>
    </row>
    <row r="1355" spans="1:3" s="381" customFormat="1" ht="11.25">
      <c r="A1355" s="382"/>
      <c r="B1355" s="383"/>
      <c r="C1355" s="384"/>
    </row>
    <row r="1356" spans="1:3" s="381" customFormat="1" ht="11.25">
      <c r="A1356" s="382"/>
      <c r="B1356" s="383"/>
      <c r="C1356" s="384"/>
    </row>
    <row r="1357" spans="1:3" s="381" customFormat="1" ht="11.25">
      <c r="A1357" s="382"/>
      <c r="B1357" s="383"/>
      <c r="C1357" s="384"/>
    </row>
    <row r="1358" spans="1:3" s="381" customFormat="1" ht="11.25">
      <c r="A1358" s="382"/>
      <c r="B1358" s="383"/>
      <c r="C1358" s="384"/>
    </row>
    <row r="1359" spans="1:3" s="381" customFormat="1" ht="11.25">
      <c r="A1359" s="382"/>
      <c r="B1359" s="383"/>
      <c r="C1359" s="384"/>
    </row>
    <row r="1360" spans="1:3" s="381" customFormat="1" ht="11.25">
      <c r="A1360" s="382"/>
      <c r="B1360" s="383"/>
      <c r="C1360" s="384"/>
    </row>
    <row r="1361" spans="1:3" s="381" customFormat="1" ht="11.25">
      <c r="A1361" s="382"/>
      <c r="B1361" s="383"/>
      <c r="C1361" s="384"/>
    </row>
    <row r="1362" spans="1:3" s="381" customFormat="1" ht="11.25">
      <c r="A1362" s="382"/>
      <c r="B1362" s="383"/>
      <c r="C1362" s="384"/>
    </row>
    <row r="1363" spans="1:3" s="381" customFormat="1" ht="11.25">
      <c r="A1363" s="382"/>
      <c r="B1363" s="383"/>
      <c r="C1363" s="384"/>
    </row>
    <row r="1364" spans="1:3" s="381" customFormat="1" ht="11.25">
      <c r="A1364" s="382"/>
      <c r="B1364" s="383"/>
      <c r="C1364" s="384"/>
    </row>
    <row r="1365" spans="1:3" s="381" customFormat="1" ht="11.25">
      <c r="A1365" s="382"/>
      <c r="B1365" s="383"/>
      <c r="C1365" s="384"/>
    </row>
    <row r="1366" spans="1:3" s="381" customFormat="1" ht="11.25">
      <c r="A1366" s="382"/>
      <c r="B1366" s="383"/>
      <c r="C1366" s="384"/>
    </row>
    <row r="1367" spans="1:3" s="381" customFormat="1" ht="11.25">
      <c r="A1367" s="382"/>
      <c r="B1367" s="383"/>
      <c r="C1367" s="384"/>
    </row>
    <row r="1368" spans="1:3" s="381" customFormat="1" ht="11.25">
      <c r="A1368" s="382"/>
      <c r="B1368" s="383"/>
      <c r="C1368" s="384"/>
    </row>
    <row r="1369" spans="1:3" s="381" customFormat="1" ht="11.25">
      <c r="A1369" s="382"/>
      <c r="B1369" s="383"/>
      <c r="C1369" s="384"/>
    </row>
    <row r="1370" spans="1:3" s="381" customFormat="1" ht="11.25">
      <c r="A1370" s="382"/>
      <c r="B1370" s="383"/>
      <c r="C1370" s="384"/>
    </row>
    <row r="1371" spans="1:3" s="381" customFormat="1" ht="11.25">
      <c r="A1371" s="382"/>
      <c r="B1371" s="383"/>
      <c r="C1371" s="384"/>
    </row>
    <row r="1372" spans="1:3" s="381" customFormat="1" ht="11.25">
      <c r="A1372" s="382"/>
      <c r="B1372" s="383"/>
      <c r="C1372" s="384"/>
    </row>
    <row r="1373" spans="1:3" s="381" customFormat="1" ht="11.25">
      <c r="A1373" s="382"/>
      <c r="B1373" s="383"/>
      <c r="C1373" s="384"/>
    </row>
    <row r="1374" spans="1:3" s="381" customFormat="1" ht="11.25">
      <c r="A1374" s="382"/>
      <c r="B1374" s="383"/>
      <c r="C1374" s="384"/>
    </row>
    <row r="1375" spans="1:3" s="381" customFormat="1" ht="11.25">
      <c r="A1375" s="382"/>
      <c r="B1375" s="383"/>
      <c r="C1375" s="384"/>
    </row>
    <row r="1376" spans="1:3" s="381" customFormat="1" ht="11.25">
      <c r="A1376" s="382"/>
      <c r="B1376" s="383"/>
      <c r="C1376" s="384"/>
    </row>
    <row r="1377" spans="1:3" s="381" customFormat="1" ht="11.25">
      <c r="A1377" s="382"/>
      <c r="B1377" s="383"/>
      <c r="C1377" s="384"/>
    </row>
    <row r="1378" spans="1:3" s="381" customFormat="1" ht="11.25">
      <c r="A1378" s="382"/>
      <c r="B1378" s="383"/>
      <c r="C1378" s="384"/>
    </row>
    <row r="1379" spans="1:3" s="381" customFormat="1" ht="11.25">
      <c r="A1379" s="382"/>
      <c r="B1379" s="383"/>
      <c r="C1379" s="384"/>
    </row>
    <row r="1380" spans="1:3" s="381" customFormat="1" ht="11.25">
      <c r="A1380" s="382"/>
      <c r="B1380" s="383"/>
      <c r="C1380" s="384"/>
    </row>
    <row r="1381" spans="1:3" s="381" customFormat="1" ht="11.25">
      <c r="A1381" s="382"/>
      <c r="B1381" s="383"/>
      <c r="C1381" s="384"/>
    </row>
    <row r="1382" spans="1:3" s="381" customFormat="1" ht="11.25">
      <c r="A1382" s="382"/>
      <c r="B1382" s="383"/>
      <c r="C1382" s="384"/>
    </row>
    <row r="1383" spans="1:3" s="381" customFormat="1" ht="11.25">
      <c r="A1383" s="382"/>
      <c r="B1383" s="383"/>
      <c r="C1383" s="384"/>
    </row>
    <row r="1384" spans="1:3" s="381" customFormat="1" ht="11.25">
      <c r="A1384" s="382"/>
      <c r="B1384" s="383"/>
      <c r="C1384" s="384"/>
    </row>
    <row r="1385" spans="1:3" s="381" customFormat="1" ht="11.25">
      <c r="A1385" s="382"/>
      <c r="B1385" s="383"/>
      <c r="C1385" s="384"/>
    </row>
    <row r="1386" spans="1:3" s="381" customFormat="1" ht="11.25">
      <c r="A1386" s="382"/>
      <c r="B1386" s="383"/>
      <c r="C1386" s="384"/>
    </row>
    <row r="1387" spans="1:3" s="381" customFormat="1" ht="11.25">
      <c r="A1387" s="382"/>
      <c r="B1387" s="383"/>
      <c r="C1387" s="384"/>
    </row>
    <row r="1388" spans="1:3" s="381" customFormat="1" ht="11.25">
      <c r="A1388" s="382"/>
      <c r="B1388" s="383"/>
      <c r="C1388" s="384"/>
    </row>
    <row r="1389" spans="1:3" s="381" customFormat="1" ht="11.25">
      <c r="A1389" s="382"/>
      <c r="B1389" s="383"/>
      <c r="C1389" s="384"/>
    </row>
    <row r="1390" spans="1:3" s="381" customFormat="1" ht="11.25">
      <c r="A1390" s="382"/>
      <c r="B1390" s="383"/>
      <c r="C1390" s="384"/>
    </row>
    <row r="1391" spans="1:3" s="381" customFormat="1" ht="11.25">
      <c r="A1391" s="382"/>
      <c r="B1391" s="383"/>
      <c r="C1391" s="384"/>
    </row>
    <row r="1392" spans="1:3" s="381" customFormat="1" ht="11.25">
      <c r="A1392" s="382"/>
      <c r="B1392" s="383"/>
      <c r="C1392" s="384"/>
    </row>
    <row r="1393" spans="1:3" s="381" customFormat="1" ht="11.25">
      <c r="A1393" s="382"/>
      <c r="B1393" s="383"/>
      <c r="C1393" s="384"/>
    </row>
    <row r="1394" spans="1:3" s="381" customFormat="1" ht="11.25">
      <c r="A1394" s="382"/>
      <c r="B1394" s="383"/>
      <c r="C1394" s="384"/>
    </row>
    <row r="1395" spans="1:3" s="381" customFormat="1" ht="11.25">
      <c r="A1395" s="382"/>
      <c r="B1395" s="383"/>
      <c r="C1395" s="384"/>
    </row>
    <row r="1396" spans="1:3" s="381" customFormat="1" ht="11.25">
      <c r="A1396" s="382"/>
      <c r="B1396" s="383"/>
      <c r="C1396" s="384"/>
    </row>
    <row r="1397" spans="1:3" s="381" customFormat="1" ht="11.25">
      <c r="A1397" s="382"/>
      <c r="B1397" s="383"/>
      <c r="C1397" s="384"/>
    </row>
    <row r="1398" spans="1:3" s="381" customFormat="1" ht="11.25">
      <c r="A1398" s="382"/>
      <c r="B1398" s="383"/>
      <c r="C1398" s="384"/>
    </row>
    <row r="1399" spans="1:3" s="381" customFormat="1" ht="11.25">
      <c r="A1399" s="382"/>
      <c r="B1399" s="383"/>
      <c r="C1399" s="384"/>
    </row>
    <row r="1400" spans="1:3" s="381" customFormat="1" ht="11.25">
      <c r="A1400" s="382"/>
      <c r="B1400" s="383"/>
      <c r="C1400" s="384"/>
    </row>
    <row r="1401" spans="1:3" s="381" customFormat="1" ht="11.25">
      <c r="A1401" s="382"/>
      <c r="B1401" s="383"/>
      <c r="C1401" s="384"/>
    </row>
    <row r="1402" spans="1:3" s="381" customFormat="1" ht="11.25">
      <c r="A1402" s="382"/>
      <c r="B1402" s="383"/>
      <c r="C1402" s="384"/>
    </row>
    <row r="1403" spans="1:3" s="381" customFormat="1" ht="11.25">
      <c r="A1403" s="382"/>
      <c r="B1403" s="383"/>
      <c r="C1403" s="384"/>
    </row>
    <row r="1404" spans="1:3" s="381" customFormat="1" ht="11.25">
      <c r="A1404" s="382"/>
      <c r="B1404" s="383"/>
      <c r="C1404" s="384"/>
    </row>
    <row r="1405" spans="1:3" s="381" customFormat="1" ht="11.25">
      <c r="A1405" s="382"/>
      <c r="B1405" s="383"/>
      <c r="C1405" s="384"/>
    </row>
    <row r="1406" spans="1:3" s="381" customFormat="1" ht="11.25">
      <c r="A1406" s="382"/>
      <c r="B1406" s="383"/>
      <c r="C1406" s="384"/>
    </row>
    <row r="1407" spans="1:3" s="381" customFormat="1" ht="11.25">
      <c r="A1407" s="382"/>
      <c r="B1407" s="383"/>
      <c r="C1407" s="384"/>
    </row>
    <row r="1408" spans="1:3" s="381" customFormat="1" ht="11.25">
      <c r="A1408" s="382"/>
      <c r="B1408" s="383"/>
      <c r="C1408" s="384"/>
    </row>
    <row r="1409" spans="1:3" s="381" customFormat="1" ht="11.25">
      <c r="A1409" s="382"/>
      <c r="B1409" s="383"/>
      <c r="C1409" s="384"/>
    </row>
    <row r="1410" spans="1:3" s="381" customFormat="1" ht="11.25">
      <c r="A1410" s="382"/>
      <c r="B1410" s="383"/>
      <c r="C1410" s="384"/>
    </row>
    <row r="1411" spans="1:3" s="381" customFormat="1" ht="11.25">
      <c r="A1411" s="382"/>
      <c r="B1411" s="383"/>
      <c r="C1411" s="384"/>
    </row>
    <row r="1412" spans="1:3" s="381" customFormat="1" ht="11.25">
      <c r="A1412" s="382"/>
      <c r="B1412" s="383"/>
      <c r="C1412" s="384"/>
    </row>
    <row r="1413" spans="1:3" s="381" customFormat="1" ht="11.25">
      <c r="A1413" s="382"/>
      <c r="B1413" s="383"/>
      <c r="C1413" s="384"/>
    </row>
    <row r="1414" spans="1:3" s="381" customFormat="1" ht="11.25">
      <c r="A1414" s="382"/>
      <c r="B1414" s="383"/>
      <c r="C1414" s="384"/>
    </row>
    <row r="1415" spans="1:3" s="381" customFormat="1" ht="11.25">
      <c r="A1415" s="382"/>
      <c r="B1415" s="383"/>
      <c r="C1415" s="384"/>
    </row>
    <row r="1416" spans="1:3" s="381" customFormat="1" ht="11.25">
      <c r="A1416" s="382"/>
      <c r="B1416" s="383"/>
      <c r="C1416" s="384"/>
    </row>
    <row r="1417" spans="1:3" s="381" customFormat="1" ht="11.25">
      <c r="A1417" s="382"/>
      <c r="B1417" s="383"/>
      <c r="C1417" s="384"/>
    </row>
    <row r="1418" spans="1:3" s="381" customFormat="1" ht="11.25">
      <c r="A1418" s="382"/>
      <c r="B1418" s="383"/>
      <c r="C1418" s="384"/>
    </row>
    <row r="1419" spans="1:3" s="381" customFormat="1" ht="11.25">
      <c r="A1419" s="382"/>
      <c r="B1419" s="383"/>
      <c r="C1419" s="384"/>
    </row>
    <row r="1420" spans="1:3" s="381" customFormat="1" ht="11.25">
      <c r="A1420" s="382"/>
      <c r="B1420" s="383"/>
      <c r="C1420" s="384"/>
    </row>
    <row r="1421" spans="1:3" s="381" customFormat="1" ht="11.25">
      <c r="A1421" s="382"/>
      <c r="B1421" s="383"/>
      <c r="C1421" s="384"/>
    </row>
    <row r="1422" spans="1:3" s="381" customFormat="1" ht="11.25">
      <c r="A1422" s="382"/>
      <c r="B1422" s="383"/>
      <c r="C1422" s="384"/>
    </row>
    <row r="1423" spans="1:3" s="381" customFormat="1" ht="11.25">
      <c r="A1423" s="382"/>
      <c r="B1423" s="383"/>
      <c r="C1423" s="384"/>
    </row>
    <row r="1424" spans="1:3" s="381" customFormat="1" ht="11.25">
      <c r="A1424" s="382"/>
      <c r="B1424" s="383"/>
      <c r="C1424" s="384"/>
    </row>
    <row r="1425" spans="1:3" s="381" customFormat="1" ht="11.25">
      <c r="A1425" s="382"/>
      <c r="B1425" s="383"/>
      <c r="C1425" s="384"/>
    </row>
    <row r="1426" spans="1:3" s="381" customFormat="1" ht="11.25">
      <c r="A1426" s="382"/>
      <c r="B1426" s="383"/>
      <c r="C1426" s="384"/>
    </row>
    <row r="1427" spans="1:3" s="381" customFormat="1" ht="11.25">
      <c r="A1427" s="382"/>
      <c r="B1427" s="383"/>
      <c r="C1427" s="384"/>
    </row>
    <row r="1428" spans="1:3" s="381" customFormat="1" ht="11.25">
      <c r="A1428" s="382"/>
      <c r="B1428" s="383"/>
      <c r="C1428" s="384"/>
    </row>
    <row r="1429" spans="1:3" s="381" customFormat="1" ht="11.25">
      <c r="A1429" s="382"/>
      <c r="B1429" s="383"/>
      <c r="C1429" s="384"/>
    </row>
    <row r="1430" spans="1:3" s="381" customFormat="1" ht="11.25">
      <c r="A1430" s="382"/>
      <c r="B1430" s="383"/>
      <c r="C1430" s="384"/>
    </row>
    <row r="1431" spans="1:3" s="381" customFormat="1" ht="11.25">
      <c r="A1431" s="382"/>
      <c r="B1431" s="383"/>
      <c r="C1431" s="384"/>
    </row>
    <row r="1432" spans="1:3" s="381" customFormat="1" ht="11.25">
      <c r="A1432" s="382"/>
      <c r="B1432" s="383"/>
      <c r="C1432" s="384"/>
    </row>
    <row r="1433" spans="1:3" s="381" customFormat="1" ht="11.25">
      <c r="A1433" s="382"/>
      <c r="B1433" s="383"/>
      <c r="C1433" s="384"/>
    </row>
    <row r="1434" spans="1:3" s="381" customFormat="1" ht="11.25">
      <c r="A1434" s="382"/>
      <c r="B1434" s="383"/>
      <c r="C1434" s="384"/>
    </row>
    <row r="1435" spans="1:3" s="381" customFormat="1" ht="11.25">
      <c r="A1435" s="382"/>
      <c r="B1435" s="383"/>
      <c r="C1435" s="384"/>
    </row>
    <row r="1436" spans="1:3" s="381" customFormat="1" ht="11.25">
      <c r="A1436" s="382"/>
      <c r="B1436" s="383"/>
      <c r="C1436" s="384"/>
    </row>
    <row r="1437" spans="1:3" s="381" customFormat="1" ht="11.25">
      <c r="A1437" s="382"/>
      <c r="B1437" s="383"/>
      <c r="C1437" s="384"/>
    </row>
    <row r="1438" spans="1:3" s="381" customFormat="1" ht="11.25">
      <c r="A1438" s="382"/>
      <c r="B1438" s="383"/>
      <c r="C1438" s="384"/>
    </row>
    <row r="1439" spans="1:3" s="381" customFormat="1" ht="11.25">
      <c r="A1439" s="382"/>
      <c r="B1439" s="383"/>
      <c r="C1439" s="384"/>
    </row>
    <row r="1440" spans="1:3" s="381" customFormat="1" ht="11.25">
      <c r="A1440" s="382"/>
      <c r="B1440" s="383"/>
      <c r="C1440" s="384"/>
    </row>
    <row r="1441" spans="1:3" s="381" customFormat="1" ht="11.25">
      <c r="A1441" s="382"/>
      <c r="B1441" s="383"/>
      <c r="C1441" s="384"/>
    </row>
    <row r="1442" spans="1:3" s="381" customFormat="1" ht="11.25">
      <c r="A1442" s="382"/>
      <c r="B1442" s="383"/>
      <c r="C1442" s="384"/>
    </row>
    <row r="1443" spans="1:3" s="381" customFormat="1" ht="11.25">
      <c r="A1443" s="382"/>
      <c r="B1443" s="383"/>
      <c r="C1443" s="384"/>
    </row>
    <row r="1444" spans="1:3" s="381" customFormat="1" ht="11.25">
      <c r="A1444" s="382"/>
      <c r="B1444" s="383"/>
      <c r="C1444" s="384"/>
    </row>
    <row r="1445" spans="1:3" s="381" customFormat="1" ht="11.25">
      <c r="A1445" s="382"/>
      <c r="B1445" s="383"/>
      <c r="C1445" s="384"/>
    </row>
    <row r="1446" spans="1:3" s="381" customFormat="1" ht="11.25">
      <c r="A1446" s="382"/>
      <c r="B1446" s="383"/>
      <c r="C1446" s="384"/>
    </row>
    <row r="1447" spans="1:3" s="381" customFormat="1" ht="11.25">
      <c r="A1447" s="382"/>
      <c r="B1447" s="383"/>
      <c r="C1447" s="384"/>
    </row>
    <row r="1448" spans="1:3" s="381" customFormat="1" ht="11.25">
      <c r="A1448" s="382"/>
      <c r="B1448" s="383"/>
      <c r="C1448" s="384"/>
    </row>
    <row r="1449" spans="1:3" s="381" customFormat="1" ht="11.25">
      <c r="A1449" s="382"/>
      <c r="B1449" s="383"/>
      <c r="C1449" s="384"/>
    </row>
    <row r="1450" spans="1:3" s="381" customFormat="1" ht="11.25">
      <c r="A1450" s="382"/>
      <c r="B1450" s="383"/>
      <c r="C1450" s="384"/>
    </row>
    <row r="1451" spans="1:3" s="381" customFormat="1" ht="11.25">
      <c r="A1451" s="382"/>
      <c r="B1451" s="383"/>
      <c r="C1451" s="384"/>
    </row>
    <row r="1452" spans="1:3" s="381" customFormat="1" ht="11.25">
      <c r="A1452" s="382"/>
      <c r="B1452" s="383"/>
      <c r="C1452" s="384"/>
    </row>
    <row r="1453" spans="1:3" s="381" customFormat="1" ht="11.25">
      <c r="A1453" s="382"/>
      <c r="B1453" s="383"/>
      <c r="C1453" s="384"/>
    </row>
    <row r="1454" spans="1:3" s="381" customFormat="1" ht="11.25">
      <c r="A1454" s="382"/>
      <c r="B1454" s="383"/>
      <c r="C1454" s="384"/>
    </row>
    <row r="1455" spans="1:3" s="381" customFormat="1" ht="11.25">
      <c r="A1455" s="382"/>
      <c r="B1455" s="383"/>
      <c r="C1455" s="384"/>
    </row>
    <row r="1456" spans="1:3" s="381" customFormat="1" ht="11.25">
      <c r="A1456" s="382"/>
      <c r="B1456" s="383"/>
      <c r="C1456" s="384"/>
    </row>
    <row r="1457" spans="1:3" s="381" customFormat="1" ht="11.25">
      <c r="A1457" s="382"/>
      <c r="B1457" s="383"/>
      <c r="C1457" s="384"/>
    </row>
    <row r="1458" spans="1:3" s="381" customFormat="1" ht="11.25">
      <c r="A1458" s="382"/>
      <c r="B1458" s="383"/>
      <c r="C1458" s="384"/>
    </row>
    <row r="1459" spans="1:3" s="381" customFormat="1" ht="11.25">
      <c r="A1459" s="382"/>
      <c r="B1459" s="383"/>
      <c r="C1459" s="384"/>
    </row>
    <row r="1460" spans="1:3" s="381" customFormat="1" ht="11.25">
      <c r="A1460" s="382"/>
      <c r="B1460" s="383"/>
      <c r="C1460" s="384"/>
    </row>
    <row r="1461" spans="1:3" s="381" customFormat="1" ht="11.25">
      <c r="A1461" s="382"/>
      <c r="B1461" s="383"/>
      <c r="C1461" s="384"/>
    </row>
    <row r="1462" spans="1:3" s="381" customFormat="1" ht="11.25">
      <c r="A1462" s="382"/>
      <c r="B1462" s="383"/>
      <c r="C1462" s="384"/>
    </row>
    <row r="1463" spans="1:3" s="381" customFormat="1" ht="11.25">
      <c r="A1463" s="382"/>
      <c r="B1463" s="383"/>
      <c r="C1463" s="384"/>
    </row>
    <row r="1464" spans="1:3" s="381" customFormat="1" ht="11.25">
      <c r="A1464" s="382"/>
      <c r="B1464" s="383"/>
      <c r="C1464" s="384"/>
    </row>
    <row r="1465" spans="1:3" s="381" customFormat="1" ht="11.25">
      <c r="A1465" s="382"/>
      <c r="B1465" s="383"/>
      <c r="C1465" s="384"/>
    </row>
    <row r="1466" spans="1:3" s="381" customFormat="1" ht="11.25">
      <c r="A1466" s="382"/>
      <c r="B1466" s="383"/>
      <c r="C1466" s="384"/>
    </row>
    <row r="1467" spans="1:3" s="381" customFormat="1" ht="11.25">
      <c r="A1467" s="382"/>
      <c r="B1467" s="383"/>
      <c r="C1467" s="384"/>
    </row>
    <row r="1468" spans="1:3" s="381" customFormat="1" ht="11.25">
      <c r="A1468" s="382"/>
      <c r="B1468" s="383"/>
      <c r="C1468" s="384"/>
    </row>
    <row r="1469" spans="1:3" s="381" customFormat="1" ht="11.25">
      <c r="A1469" s="382"/>
      <c r="B1469" s="383"/>
      <c r="C1469" s="384"/>
    </row>
    <row r="1470" spans="1:3" s="381" customFormat="1" ht="11.25">
      <c r="A1470" s="382"/>
      <c r="B1470" s="383"/>
      <c r="C1470" s="384"/>
    </row>
    <row r="1471" spans="1:3" s="381" customFormat="1" ht="11.25">
      <c r="A1471" s="382"/>
      <c r="B1471" s="383"/>
      <c r="C1471" s="384"/>
    </row>
    <row r="1472" spans="1:3" s="381" customFormat="1" ht="11.25">
      <c r="A1472" s="382"/>
      <c r="B1472" s="383"/>
      <c r="C1472" s="384"/>
    </row>
    <row r="1473" spans="1:3" s="381" customFormat="1" ht="11.25">
      <c r="A1473" s="382"/>
      <c r="B1473" s="383"/>
      <c r="C1473" s="384"/>
    </row>
    <row r="1474" spans="1:3" s="381" customFormat="1" ht="11.25">
      <c r="A1474" s="382"/>
      <c r="B1474" s="383"/>
      <c r="C1474" s="384"/>
    </row>
    <row r="1475" spans="1:3" s="381" customFormat="1" ht="11.25">
      <c r="A1475" s="382"/>
      <c r="B1475" s="383"/>
      <c r="C1475" s="384"/>
    </row>
    <row r="1476" spans="1:3" s="381" customFormat="1" ht="11.25">
      <c r="A1476" s="382"/>
      <c r="B1476" s="383"/>
      <c r="C1476" s="384"/>
    </row>
    <row r="1477" spans="1:3" s="381" customFormat="1" ht="11.25">
      <c r="A1477" s="382"/>
      <c r="B1477" s="383"/>
      <c r="C1477" s="384"/>
    </row>
    <row r="1478" spans="1:3" s="381" customFormat="1" ht="11.25">
      <c r="A1478" s="382"/>
      <c r="B1478" s="383"/>
      <c r="C1478" s="384"/>
    </row>
    <row r="1479" spans="1:3" s="381" customFormat="1" ht="11.25">
      <c r="A1479" s="382"/>
      <c r="B1479" s="383"/>
      <c r="C1479" s="384"/>
    </row>
    <row r="1480" spans="1:3" s="381" customFormat="1" ht="11.25">
      <c r="A1480" s="382"/>
      <c r="B1480" s="383"/>
      <c r="C1480" s="384"/>
    </row>
    <row r="1481" spans="1:3" s="381" customFormat="1" ht="11.25">
      <c r="A1481" s="382"/>
      <c r="B1481" s="383"/>
      <c r="C1481" s="384"/>
    </row>
    <row r="1482" spans="1:3" s="381" customFormat="1" ht="11.25">
      <c r="A1482" s="382"/>
      <c r="B1482" s="383"/>
      <c r="C1482" s="384"/>
    </row>
    <row r="1483" spans="1:3" s="381" customFormat="1" ht="11.25">
      <c r="A1483" s="382"/>
      <c r="B1483" s="383"/>
      <c r="C1483" s="384"/>
    </row>
    <row r="1484" spans="1:3" s="381" customFormat="1" ht="11.25">
      <c r="A1484" s="382"/>
      <c r="B1484" s="383"/>
      <c r="C1484" s="384"/>
    </row>
    <row r="1485" spans="1:3" s="381" customFormat="1" ht="11.25">
      <c r="A1485" s="382"/>
      <c r="B1485" s="383"/>
      <c r="C1485" s="384"/>
    </row>
    <row r="1486" spans="1:3" s="381" customFormat="1" ht="11.25">
      <c r="A1486" s="382"/>
      <c r="B1486" s="383"/>
      <c r="C1486" s="384"/>
    </row>
    <row r="1487" spans="1:3" s="381" customFormat="1" ht="11.25">
      <c r="A1487" s="382"/>
      <c r="B1487" s="383"/>
      <c r="C1487" s="384"/>
    </row>
    <row r="1488" spans="1:3" s="381" customFormat="1" ht="11.25">
      <c r="A1488" s="382"/>
      <c r="B1488" s="383"/>
      <c r="C1488" s="384"/>
    </row>
    <row r="1489" spans="1:3" s="381" customFormat="1" ht="11.25">
      <c r="A1489" s="382"/>
      <c r="B1489" s="383"/>
      <c r="C1489" s="384"/>
    </row>
    <row r="1490" spans="1:3" s="381" customFormat="1" ht="11.25">
      <c r="A1490" s="382"/>
      <c r="B1490" s="383"/>
      <c r="C1490" s="384"/>
    </row>
    <row r="1491" spans="1:3" s="381" customFormat="1" ht="11.25">
      <c r="A1491" s="382"/>
      <c r="B1491" s="383"/>
      <c r="C1491" s="384"/>
    </row>
    <row r="1492" spans="1:3" s="381" customFormat="1" ht="11.25">
      <c r="A1492" s="382"/>
      <c r="B1492" s="383"/>
      <c r="C1492" s="384"/>
    </row>
    <row r="1493" spans="1:3" s="381" customFormat="1" ht="11.25">
      <c r="A1493" s="382"/>
      <c r="B1493" s="383"/>
      <c r="C1493" s="384"/>
    </row>
    <row r="1494" spans="1:3" s="381" customFormat="1" ht="11.25">
      <c r="A1494" s="382"/>
      <c r="B1494" s="383"/>
      <c r="C1494" s="384"/>
    </row>
    <row r="1495" spans="1:3" s="381" customFormat="1" ht="11.25">
      <c r="A1495" s="382"/>
      <c r="B1495" s="383"/>
      <c r="C1495" s="384"/>
    </row>
    <row r="1496" spans="1:3" s="381" customFormat="1" ht="11.25">
      <c r="A1496" s="382"/>
      <c r="B1496" s="383"/>
      <c r="C1496" s="384"/>
    </row>
    <row r="1497" spans="1:3" s="381" customFormat="1" ht="11.25">
      <c r="A1497" s="382"/>
      <c r="B1497" s="383"/>
      <c r="C1497" s="384"/>
    </row>
    <row r="1498" spans="1:3" s="381" customFormat="1" ht="11.25">
      <c r="A1498" s="382"/>
      <c r="B1498" s="383"/>
      <c r="C1498" s="384"/>
    </row>
    <row r="1499" spans="1:3" s="381" customFormat="1" ht="11.25">
      <c r="A1499" s="382"/>
      <c r="B1499" s="383"/>
      <c r="C1499" s="384"/>
    </row>
    <row r="1500" spans="1:3" s="381" customFormat="1" ht="11.25">
      <c r="A1500" s="382"/>
      <c r="B1500" s="383"/>
      <c r="C1500" s="384"/>
    </row>
    <row r="1501" spans="1:3" s="381" customFormat="1" ht="11.25">
      <c r="A1501" s="382"/>
      <c r="B1501" s="383"/>
      <c r="C1501" s="384"/>
    </row>
    <row r="1502" spans="1:3" s="381" customFormat="1" ht="11.25">
      <c r="A1502" s="382"/>
      <c r="B1502" s="383"/>
      <c r="C1502" s="384"/>
    </row>
    <row r="1503" spans="1:3" s="381" customFormat="1" ht="11.25">
      <c r="A1503" s="382"/>
      <c r="B1503" s="383"/>
      <c r="C1503" s="384"/>
    </row>
    <row r="1504" spans="1:3" s="381" customFormat="1" ht="11.25">
      <c r="A1504" s="382"/>
      <c r="B1504" s="383"/>
      <c r="C1504" s="384"/>
    </row>
    <row r="1505" spans="1:3" s="381" customFormat="1" ht="11.25">
      <c r="A1505" s="382"/>
      <c r="B1505" s="383"/>
      <c r="C1505" s="384"/>
    </row>
    <row r="1506" spans="1:3" s="381" customFormat="1" ht="11.25">
      <c r="A1506" s="382"/>
      <c r="B1506" s="383"/>
      <c r="C1506" s="384"/>
    </row>
    <row r="1507" spans="1:3" s="381" customFormat="1" ht="11.25">
      <c r="A1507" s="382"/>
      <c r="B1507" s="383"/>
      <c r="C1507" s="384"/>
    </row>
    <row r="1508" spans="1:3" s="381" customFormat="1" ht="11.25">
      <c r="A1508" s="382"/>
      <c r="B1508" s="383"/>
      <c r="C1508" s="384"/>
    </row>
    <row r="1509" spans="1:3" s="381" customFormat="1" ht="11.25">
      <c r="A1509" s="382"/>
      <c r="B1509" s="383"/>
      <c r="C1509" s="384"/>
    </row>
    <row r="1510" spans="1:3" s="381" customFormat="1" ht="11.25">
      <c r="A1510" s="382"/>
      <c r="B1510" s="383"/>
      <c r="C1510" s="384"/>
    </row>
    <row r="1511" spans="1:3" s="381" customFormat="1" ht="11.25">
      <c r="A1511" s="382"/>
      <c r="B1511" s="383"/>
      <c r="C1511" s="384"/>
    </row>
    <row r="1512" spans="1:3" s="381" customFormat="1" ht="11.25">
      <c r="A1512" s="382"/>
      <c r="B1512" s="383"/>
      <c r="C1512" s="384"/>
    </row>
    <row r="1513" spans="1:3" s="381" customFormat="1" ht="11.25">
      <c r="A1513" s="382"/>
      <c r="B1513" s="383"/>
      <c r="C1513" s="384"/>
    </row>
    <row r="1514" spans="1:3" s="381" customFormat="1" ht="11.25">
      <c r="A1514" s="382"/>
      <c r="B1514" s="383"/>
      <c r="C1514" s="384"/>
    </row>
    <row r="1515" spans="1:3" s="381" customFormat="1" ht="11.25">
      <c r="A1515" s="382"/>
      <c r="B1515" s="383"/>
      <c r="C1515" s="384"/>
    </row>
    <row r="1516" spans="1:3" s="381" customFormat="1" ht="11.25">
      <c r="A1516" s="382"/>
      <c r="B1516" s="383"/>
      <c r="C1516" s="384"/>
    </row>
    <row r="1517" spans="1:3" s="381" customFormat="1" ht="11.25">
      <c r="A1517" s="382"/>
      <c r="B1517" s="383"/>
      <c r="C1517" s="384"/>
    </row>
    <row r="1518" spans="1:3" s="381" customFormat="1" ht="11.25">
      <c r="A1518" s="382"/>
      <c r="B1518" s="383"/>
      <c r="C1518" s="384"/>
    </row>
    <row r="1519" spans="1:3" s="381" customFormat="1" ht="11.25">
      <c r="A1519" s="382"/>
      <c r="B1519" s="383"/>
      <c r="C1519" s="384"/>
    </row>
    <row r="1520" spans="1:3" s="381" customFormat="1" ht="11.25">
      <c r="A1520" s="382"/>
      <c r="B1520" s="383"/>
      <c r="C1520" s="384"/>
    </row>
    <row r="1521" spans="1:3" s="381" customFormat="1" ht="11.25">
      <c r="A1521" s="382"/>
      <c r="B1521" s="383"/>
      <c r="C1521" s="384"/>
    </row>
    <row r="1522" spans="1:3" s="381" customFormat="1" ht="11.25">
      <c r="A1522" s="382"/>
      <c r="B1522" s="383"/>
      <c r="C1522" s="384"/>
    </row>
    <row r="1523" spans="1:3" s="381" customFormat="1" ht="11.25">
      <c r="A1523" s="382"/>
      <c r="B1523" s="383"/>
      <c r="C1523" s="384"/>
    </row>
    <row r="1524" spans="1:3" s="381" customFormat="1" ht="11.25">
      <c r="A1524" s="382"/>
      <c r="B1524" s="383"/>
      <c r="C1524" s="384"/>
    </row>
    <row r="1525" spans="1:3" s="381" customFormat="1" ht="11.25">
      <c r="A1525" s="382"/>
      <c r="B1525" s="383"/>
      <c r="C1525" s="384"/>
    </row>
    <row r="1526" spans="1:3" s="381" customFormat="1" ht="11.25">
      <c r="A1526" s="382"/>
      <c r="B1526" s="383"/>
      <c r="C1526" s="384"/>
    </row>
    <row r="1527" spans="1:3" s="381" customFormat="1" ht="11.25">
      <c r="A1527" s="382"/>
      <c r="B1527" s="383"/>
      <c r="C1527" s="384"/>
    </row>
    <row r="1528" spans="1:3" s="381" customFormat="1" ht="11.25">
      <c r="A1528" s="382"/>
      <c r="B1528" s="383"/>
      <c r="C1528" s="384"/>
    </row>
    <row r="1529" spans="1:3" s="381" customFormat="1" ht="11.25">
      <c r="A1529" s="382"/>
      <c r="B1529" s="383"/>
      <c r="C1529" s="384"/>
    </row>
    <row r="1530" spans="1:3" s="381" customFormat="1" ht="11.25">
      <c r="A1530" s="382"/>
      <c r="B1530" s="383"/>
      <c r="C1530" s="384"/>
    </row>
    <row r="1531" spans="1:3" s="381" customFormat="1" ht="11.25">
      <c r="A1531" s="382"/>
      <c r="B1531" s="383"/>
      <c r="C1531" s="384"/>
    </row>
    <row r="1532" spans="1:3" s="381" customFormat="1" ht="11.25">
      <c r="A1532" s="382"/>
      <c r="B1532" s="383"/>
      <c r="C1532" s="384"/>
    </row>
    <row r="1533" spans="1:3" s="381" customFormat="1" ht="11.25">
      <c r="A1533" s="382"/>
      <c r="B1533" s="383"/>
      <c r="C1533" s="384"/>
    </row>
    <row r="1534" spans="1:3" s="381" customFormat="1" ht="11.25">
      <c r="A1534" s="382"/>
      <c r="B1534" s="383"/>
      <c r="C1534" s="384"/>
    </row>
    <row r="1535" spans="1:3" s="381" customFormat="1" ht="11.25">
      <c r="A1535" s="382"/>
      <c r="B1535" s="383"/>
      <c r="C1535" s="384"/>
    </row>
    <row r="1536" spans="1:3" s="381" customFormat="1" ht="11.25">
      <c r="A1536" s="382"/>
      <c r="B1536" s="383"/>
      <c r="C1536" s="384"/>
    </row>
    <row r="1537" spans="1:3" s="381" customFormat="1" ht="11.25">
      <c r="A1537" s="382"/>
      <c r="B1537" s="383"/>
      <c r="C1537" s="384"/>
    </row>
    <row r="1538" spans="1:3" s="381" customFormat="1" ht="11.25">
      <c r="A1538" s="382"/>
      <c r="B1538" s="383"/>
      <c r="C1538" s="384"/>
    </row>
    <row r="1539" spans="1:3" s="381" customFormat="1" ht="11.25">
      <c r="A1539" s="382"/>
      <c r="B1539" s="383"/>
      <c r="C1539" s="384"/>
    </row>
    <row r="1540" spans="1:3" s="381" customFormat="1" ht="11.25">
      <c r="A1540" s="382"/>
      <c r="B1540" s="383"/>
      <c r="C1540" s="384"/>
    </row>
    <row r="1541" spans="1:3" s="381" customFormat="1" ht="11.25">
      <c r="A1541" s="382"/>
      <c r="B1541" s="383"/>
      <c r="C1541" s="384"/>
    </row>
    <row r="1542" spans="1:3" s="381" customFormat="1" ht="11.25">
      <c r="A1542" s="382"/>
      <c r="B1542" s="383"/>
      <c r="C1542" s="384"/>
    </row>
    <row r="1543" spans="1:3" s="381" customFormat="1" ht="11.25">
      <c r="A1543" s="382"/>
      <c r="B1543" s="383"/>
      <c r="C1543" s="384"/>
    </row>
    <row r="1544" spans="1:3" s="381" customFormat="1" ht="11.25">
      <c r="A1544" s="382"/>
      <c r="B1544" s="383"/>
      <c r="C1544" s="384"/>
    </row>
    <row r="1545" spans="1:3" s="381" customFormat="1" ht="11.25">
      <c r="A1545" s="382"/>
      <c r="B1545" s="383"/>
      <c r="C1545" s="384"/>
    </row>
    <row r="1546" spans="1:3" s="381" customFormat="1" ht="11.25">
      <c r="A1546" s="382"/>
      <c r="B1546" s="383"/>
      <c r="C1546" s="384"/>
    </row>
    <row r="1547" spans="1:3" s="381" customFormat="1" ht="11.25">
      <c r="A1547" s="382"/>
      <c r="B1547" s="383"/>
      <c r="C1547" s="384"/>
    </row>
    <row r="1548" spans="1:3" s="381" customFormat="1" ht="11.25">
      <c r="A1548" s="382"/>
      <c r="B1548" s="383"/>
      <c r="C1548" s="384"/>
    </row>
    <row r="1549" spans="1:3" s="381" customFormat="1" ht="11.25">
      <c r="A1549" s="382"/>
      <c r="B1549" s="383"/>
      <c r="C1549" s="384"/>
    </row>
    <row r="1550" spans="1:3" s="381" customFormat="1" ht="11.25">
      <c r="A1550" s="382"/>
      <c r="B1550" s="383"/>
      <c r="C1550" s="384"/>
    </row>
    <row r="1551" spans="1:3" s="381" customFormat="1" ht="11.25">
      <c r="A1551" s="382"/>
      <c r="B1551" s="383"/>
      <c r="C1551" s="384"/>
    </row>
    <row r="1552" spans="1:3" s="381" customFormat="1" ht="11.25">
      <c r="A1552" s="382"/>
      <c r="B1552" s="383"/>
      <c r="C1552" s="384"/>
    </row>
    <row r="1553" spans="1:3" s="381" customFormat="1" ht="11.25">
      <c r="A1553" s="382"/>
      <c r="B1553" s="383"/>
      <c r="C1553" s="384"/>
    </row>
    <row r="1554" spans="1:3" s="381" customFormat="1" ht="11.25">
      <c r="A1554" s="382"/>
      <c r="B1554" s="383"/>
      <c r="C1554" s="384"/>
    </row>
    <row r="1555" spans="1:3" s="381" customFormat="1" ht="11.25">
      <c r="A1555" s="382"/>
      <c r="B1555" s="383"/>
      <c r="C1555" s="384"/>
    </row>
    <row r="1556" spans="1:3" s="381" customFormat="1" ht="11.25">
      <c r="A1556" s="382"/>
      <c r="B1556" s="383"/>
      <c r="C1556" s="384"/>
    </row>
    <row r="1557" spans="1:3" s="381" customFormat="1" ht="11.25">
      <c r="A1557" s="382"/>
      <c r="B1557" s="383"/>
      <c r="C1557" s="384"/>
    </row>
    <row r="1558" spans="1:3" s="381" customFormat="1" ht="11.25">
      <c r="A1558" s="382"/>
      <c r="B1558" s="383"/>
      <c r="C1558" s="384"/>
    </row>
    <row r="1559" spans="1:3" s="381" customFormat="1" ht="11.25">
      <c r="A1559" s="382"/>
      <c r="B1559" s="383"/>
      <c r="C1559" s="384"/>
    </row>
    <row r="1560" spans="1:3" s="381" customFormat="1" ht="11.25">
      <c r="A1560" s="382"/>
      <c r="B1560" s="383"/>
      <c r="C1560" s="384"/>
    </row>
    <row r="1561" spans="1:3" s="381" customFormat="1" ht="11.25">
      <c r="A1561" s="382"/>
      <c r="B1561" s="383"/>
      <c r="C1561" s="384"/>
    </row>
    <row r="1562" spans="1:3" s="381" customFormat="1" ht="11.25">
      <c r="A1562" s="382"/>
      <c r="B1562" s="383"/>
      <c r="C1562" s="384"/>
    </row>
    <row r="1563" spans="1:3" s="381" customFormat="1" ht="11.25">
      <c r="A1563" s="382"/>
      <c r="B1563" s="383"/>
      <c r="C1563" s="384"/>
    </row>
    <row r="1564" spans="1:3" s="381" customFormat="1" ht="11.25">
      <c r="A1564" s="382"/>
      <c r="B1564" s="383"/>
      <c r="C1564" s="384"/>
    </row>
    <row r="1565" spans="1:3" s="381" customFormat="1" ht="11.25">
      <c r="A1565" s="382"/>
      <c r="B1565" s="383"/>
      <c r="C1565" s="384"/>
    </row>
    <row r="1566" spans="1:3" s="381" customFormat="1" ht="11.25">
      <c r="A1566" s="382"/>
      <c r="B1566" s="383"/>
      <c r="C1566" s="384"/>
    </row>
    <row r="1567" spans="1:3" s="381" customFormat="1" ht="11.25">
      <c r="A1567" s="382"/>
      <c r="B1567" s="383"/>
      <c r="C1567" s="384"/>
    </row>
    <row r="1568" spans="1:3" s="381" customFormat="1" ht="11.25">
      <c r="A1568" s="382"/>
      <c r="B1568" s="383"/>
      <c r="C1568" s="384"/>
    </row>
    <row r="1569" spans="1:3" s="381" customFormat="1" ht="11.25">
      <c r="A1569" s="382"/>
      <c r="B1569" s="383"/>
      <c r="C1569" s="384"/>
    </row>
    <row r="1570" spans="1:3" s="381" customFormat="1" ht="11.25">
      <c r="A1570" s="382"/>
      <c r="B1570" s="383"/>
      <c r="C1570" s="384"/>
    </row>
    <row r="1571" spans="1:3" s="381" customFormat="1" ht="11.25">
      <c r="A1571" s="382"/>
      <c r="B1571" s="383"/>
      <c r="C1571" s="384"/>
    </row>
    <row r="1572" spans="1:3" s="381" customFormat="1" ht="11.25">
      <c r="A1572" s="382"/>
      <c r="B1572" s="383"/>
      <c r="C1572" s="384"/>
    </row>
    <row r="1573" spans="1:3" s="381" customFormat="1" ht="11.25">
      <c r="A1573" s="382"/>
      <c r="B1573" s="383"/>
      <c r="C1573" s="384"/>
    </row>
    <row r="1574" spans="1:3" s="381" customFormat="1" ht="11.25">
      <c r="A1574" s="382"/>
      <c r="B1574" s="383"/>
      <c r="C1574" s="384"/>
    </row>
    <row r="1575" spans="1:3" s="381" customFormat="1" ht="11.25">
      <c r="A1575" s="382"/>
      <c r="B1575" s="383"/>
      <c r="C1575" s="384"/>
    </row>
    <row r="1576" spans="1:3" s="381" customFormat="1" ht="11.25">
      <c r="A1576" s="382"/>
      <c r="B1576" s="383"/>
      <c r="C1576" s="384"/>
    </row>
    <row r="1577" spans="1:3" s="381" customFormat="1" ht="11.25">
      <c r="A1577" s="382"/>
      <c r="B1577" s="383"/>
      <c r="C1577" s="384"/>
    </row>
    <row r="1578" spans="1:3" s="381" customFormat="1" ht="11.25">
      <c r="A1578" s="382"/>
      <c r="B1578" s="383"/>
      <c r="C1578" s="384"/>
    </row>
    <row r="1579" spans="1:3" s="381" customFormat="1" ht="11.25">
      <c r="A1579" s="382"/>
      <c r="B1579" s="383"/>
      <c r="C1579" s="384"/>
    </row>
    <row r="1580" spans="1:3" s="381" customFormat="1" ht="11.25">
      <c r="A1580" s="382"/>
      <c r="B1580" s="383"/>
      <c r="C1580" s="384"/>
    </row>
    <row r="1581" spans="1:3" s="381" customFormat="1" ht="11.25">
      <c r="A1581" s="382"/>
      <c r="B1581" s="383"/>
      <c r="C1581" s="384"/>
    </row>
    <row r="1582" spans="1:3" s="381" customFormat="1" ht="11.25">
      <c r="A1582" s="382"/>
      <c r="B1582" s="383"/>
      <c r="C1582" s="384"/>
    </row>
    <row r="1583" spans="1:3" s="381" customFormat="1" ht="11.25">
      <c r="A1583" s="382"/>
      <c r="B1583" s="383"/>
      <c r="C1583" s="384"/>
    </row>
    <row r="1584" spans="1:3" s="381" customFormat="1" ht="11.25">
      <c r="A1584" s="382"/>
      <c r="B1584" s="383"/>
      <c r="C1584" s="384"/>
    </row>
    <row r="1585" spans="1:3" s="381" customFormat="1" ht="11.25">
      <c r="A1585" s="382"/>
      <c r="B1585" s="383"/>
      <c r="C1585" s="384"/>
    </row>
    <row r="1586" spans="1:3" s="381" customFormat="1" ht="11.25">
      <c r="A1586" s="382"/>
      <c r="B1586" s="383"/>
      <c r="C1586" s="384"/>
    </row>
    <row r="1587" spans="1:3" s="381" customFormat="1" ht="11.25">
      <c r="A1587" s="382"/>
      <c r="B1587" s="383"/>
      <c r="C1587" s="384"/>
    </row>
    <row r="1588" spans="1:3" s="381" customFormat="1" ht="11.25">
      <c r="A1588" s="382"/>
      <c r="B1588" s="383"/>
      <c r="C1588" s="384"/>
    </row>
    <row r="1589" spans="1:3" s="381" customFormat="1" ht="11.25">
      <c r="A1589" s="382"/>
      <c r="B1589" s="383"/>
      <c r="C1589" s="384"/>
    </row>
    <row r="1590" spans="1:3" s="381" customFormat="1" ht="11.25">
      <c r="A1590" s="382"/>
      <c r="B1590" s="383"/>
      <c r="C1590" s="384"/>
    </row>
    <row r="1591" spans="1:3" s="381" customFormat="1" ht="11.25">
      <c r="A1591" s="382"/>
      <c r="B1591" s="383"/>
      <c r="C1591" s="384"/>
    </row>
    <row r="1592" spans="1:3" s="381" customFormat="1" ht="11.25">
      <c r="A1592" s="382"/>
      <c r="B1592" s="383"/>
      <c r="C1592" s="384"/>
    </row>
    <row r="1593" spans="1:3" s="381" customFormat="1" ht="11.25">
      <c r="A1593" s="382"/>
      <c r="B1593" s="383"/>
      <c r="C1593" s="384"/>
    </row>
    <row r="1594" spans="1:3" s="381" customFormat="1" ht="11.25">
      <c r="A1594" s="382"/>
      <c r="B1594" s="383"/>
      <c r="C1594" s="384"/>
    </row>
    <row r="1595" spans="1:3" s="381" customFormat="1" ht="11.25">
      <c r="A1595" s="382"/>
      <c r="B1595" s="383"/>
      <c r="C1595" s="384"/>
    </row>
    <row r="1596" spans="1:3" s="381" customFormat="1" ht="11.25">
      <c r="A1596" s="382"/>
      <c r="B1596" s="383"/>
      <c r="C1596" s="384"/>
    </row>
    <row r="1597" spans="1:3" s="381" customFormat="1" ht="11.25">
      <c r="A1597" s="382"/>
      <c r="B1597" s="383"/>
      <c r="C1597" s="384"/>
    </row>
    <row r="1598" spans="1:3" s="381" customFormat="1" ht="11.25">
      <c r="A1598" s="382"/>
      <c r="B1598" s="383"/>
      <c r="C1598" s="384"/>
    </row>
    <row r="1599" spans="1:3" s="381" customFormat="1" ht="11.25">
      <c r="A1599" s="382"/>
      <c r="B1599" s="383"/>
      <c r="C1599" s="384"/>
    </row>
    <row r="1600" spans="1:3" s="381" customFormat="1" ht="11.25">
      <c r="A1600" s="382"/>
      <c r="B1600" s="383"/>
      <c r="C1600" s="384"/>
    </row>
    <row r="1601" spans="1:3" s="381" customFormat="1" ht="11.25">
      <c r="A1601" s="382"/>
      <c r="B1601" s="383"/>
      <c r="C1601" s="384"/>
    </row>
    <row r="1602" spans="1:3" s="381" customFormat="1" ht="11.25">
      <c r="A1602" s="382"/>
      <c r="B1602" s="383"/>
      <c r="C1602" s="384"/>
    </row>
    <row r="1603" spans="1:3" s="381" customFormat="1" ht="11.25">
      <c r="A1603" s="382"/>
      <c r="B1603" s="383"/>
      <c r="C1603" s="384"/>
    </row>
    <row r="1604" spans="1:3" s="381" customFormat="1" ht="11.25">
      <c r="A1604" s="382"/>
      <c r="B1604" s="383"/>
      <c r="C1604" s="384"/>
    </row>
    <row r="1605" spans="1:3" s="381" customFormat="1" ht="11.25">
      <c r="A1605" s="382"/>
      <c r="B1605" s="383"/>
      <c r="C1605" s="384"/>
    </row>
    <row r="1606" spans="1:3" s="381" customFormat="1" ht="11.25">
      <c r="A1606" s="382"/>
      <c r="B1606" s="383"/>
      <c r="C1606" s="384"/>
    </row>
    <row r="1607" spans="1:3" s="381" customFormat="1" ht="11.25">
      <c r="A1607" s="382"/>
      <c r="B1607" s="383"/>
      <c r="C1607" s="384"/>
    </row>
    <row r="1608" spans="1:3" s="381" customFormat="1" ht="11.25">
      <c r="A1608" s="382"/>
      <c r="B1608" s="383"/>
      <c r="C1608" s="384"/>
    </row>
    <row r="1609" spans="1:3" s="381" customFormat="1" ht="11.25">
      <c r="A1609" s="382"/>
      <c r="B1609" s="383"/>
      <c r="C1609" s="384"/>
    </row>
    <row r="1610" spans="1:3" s="381" customFormat="1" ht="11.25">
      <c r="A1610" s="382"/>
      <c r="B1610" s="383"/>
      <c r="C1610" s="384"/>
    </row>
    <row r="1611" spans="1:3" s="381" customFormat="1" ht="11.25">
      <c r="A1611" s="382"/>
      <c r="B1611" s="383"/>
      <c r="C1611" s="384"/>
    </row>
    <row r="1612" spans="1:3" s="381" customFormat="1" ht="11.25">
      <c r="A1612" s="382"/>
      <c r="B1612" s="383"/>
      <c r="C1612" s="384"/>
    </row>
    <row r="1613" spans="1:3" s="381" customFormat="1" ht="11.25">
      <c r="A1613" s="382"/>
      <c r="B1613" s="383"/>
      <c r="C1613" s="384"/>
    </row>
    <row r="1614" spans="1:3" s="381" customFormat="1" ht="11.25">
      <c r="A1614" s="382"/>
      <c r="B1614" s="383"/>
      <c r="C1614" s="384"/>
    </row>
    <row r="1615" spans="1:3" s="381" customFormat="1" ht="11.25">
      <c r="A1615" s="382"/>
      <c r="B1615" s="383"/>
      <c r="C1615" s="384"/>
    </row>
    <row r="1616" spans="1:3" s="381" customFormat="1" ht="11.25">
      <c r="A1616" s="382"/>
      <c r="B1616" s="383"/>
      <c r="C1616" s="384"/>
    </row>
    <row r="1617" spans="1:3" s="381" customFormat="1" ht="11.25">
      <c r="A1617" s="382"/>
      <c r="B1617" s="383"/>
      <c r="C1617" s="384"/>
    </row>
    <row r="1618" spans="1:3" s="381" customFormat="1" ht="11.25">
      <c r="A1618" s="382"/>
      <c r="B1618" s="383"/>
      <c r="C1618" s="384"/>
    </row>
    <row r="1619" spans="1:3" s="381" customFormat="1" ht="11.25">
      <c r="A1619" s="382"/>
      <c r="B1619" s="383"/>
      <c r="C1619" s="384"/>
    </row>
    <row r="1620" spans="1:3" s="381" customFormat="1" ht="11.25">
      <c r="A1620" s="382"/>
      <c r="B1620" s="383"/>
      <c r="C1620" s="384"/>
    </row>
    <row r="1621" spans="1:3" s="381" customFormat="1" ht="11.25">
      <c r="A1621" s="382"/>
      <c r="B1621" s="383"/>
      <c r="C1621" s="384"/>
    </row>
    <row r="1622" spans="1:3" s="381" customFormat="1" ht="11.25">
      <c r="A1622" s="382"/>
      <c r="B1622" s="383"/>
      <c r="C1622" s="384"/>
    </row>
    <row r="1623" spans="1:3" s="381" customFormat="1" ht="11.25">
      <c r="A1623" s="382"/>
      <c r="B1623" s="383"/>
      <c r="C1623" s="384"/>
    </row>
    <row r="1624" spans="1:3" s="381" customFormat="1" ht="11.25">
      <c r="A1624" s="382"/>
      <c r="B1624" s="383"/>
      <c r="C1624" s="384"/>
    </row>
    <row r="1625" spans="1:3" s="381" customFormat="1" ht="11.25">
      <c r="A1625" s="382"/>
      <c r="B1625" s="383"/>
      <c r="C1625" s="384"/>
    </row>
    <row r="1626" spans="1:3" s="381" customFormat="1" ht="11.25">
      <c r="A1626" s="382"/>
      <c r="B1626" s="383"/>
      <c r="C1626" s="384"/>
    </row>
    <row r="1627" spans="1:3" s="381" customFormat="1" ht="11.25">
      <c r="A1627" s="382"/>
      <c r="B1627" s="383"/>
      <c r="C1627" s="384"/>
    </row>
    <row r="1628" spans="1:3" s="381" customFormat="1" ht="11.25">
      <c r="A1628" s="382"/>
      <c r="B1628" s="383"/>
      <c r="C1628" s="384"/>
    </row>
    <row r="1629" spans="1:3" s="381" customFormat="1" ht="11.25">
      <c r="A1629" s="382"/>
      <c r="B1629" s="383"/>
      <c r="C1629" s="384"/>
    </row>
    <row r="1630" spans="1:3" s="381" customFormat="1" ht="11.25">
      <c r="A1630" s="382"/>
      <c r="B1630" s="383"/>
      <c r="C1630" s="384"/>
    </row>
    <row r="1631" spans="1:3" s="381" customFormat="1" ht="11.25">
      <c r="A1631" s="382"/>
      <c r="B1631" s="383"/>
      <c r="C1631" s="384"/>
    </row>
    <row r="1632" spans="1:3" s="381" customFormat="1" ht="11.25">
      <c r="A1632" s="382"/>
      <c r="B1632" s="383"/>
      <c r="C1632" s="384"/>
    </row>
    <row r="1633" spans="1:3" s="381" customFormat="1" ht="11.25">
      <c r="A1633" s="382"/>
      <c r="B1633" s="383"/>
      <c r="C1633" s="384"/>
    </row>
    <row r="1634" spans="1:3" s="381" customFormat="1" ht="11.25">
      <c r="A1634" s="382"/>
      <c r="B1634" s="383"/>
      <c r="C1634" s="384"/>
    </row>
    <row r="1635" spans="1:3" s="381" customFormat="1" ht="11.25">
      <c r="A1635" s="382"/>
      <c r="B1635" s="383"/>
      <c r="C1635" s="384"/>
    </row>
    <row r="1636" spans="1:3" s="381" customFormat="1" ht="11.25">
      <c r="A1636" s="382"/>
      <c r="B1636" s="383"/>
      <c r="C1636" s="384"/>
    </row>
    <row r="1637" spans="1:3" s="381" customFormat="1" ht="11.25">
      <c r="A1637" s="382"/>
      <c r="B1637" s="383"/>
      <c r="C1637" s="384"/>
    </row>
    <row r="1638" spans="1:3" s="381" customFormat="1" ht="11.25">
      <c r="A1638" s="382"/>
      <c r="B1638" s="383"/>
      <c r="C1638" s="384"/>
    </row>
    <row r="1639" spans="1:3" s="381" customFormat="1" ht="11.25">
      <c r="A1639" s="382"/>
      <c r="B1639" s="383"/>
      <c r="C1639" s="384"/>
    </row>
    <row r="1640" spans="1:3" s="381" customFormat="1" ht="11.25">
      <c r="A1640" s="382"/>
      <c r="B1640" s="383"/>
      <c r="C1640" s="384"/>
    </row>
    <row r="1641" spans="1:3" s="381" customFormat="1" ht="11.25">
      <c r="A1641" s="382"/>
      <c r="B1641" s="383"/>
      <c r="C1641" s="384"/>
    </row>
    <row r="1642" spans="1:3" s="381" customFormat="1" ht="11.25">
      <c r="A1642" s="382"/>
      <c r="B1642" s="383"/>
      <c r="C1642" s="384"/>
    </row>
    <row r="1643" spans="1:3" s="381" customFormat="1" ht="11.25">
      <c r="A1643" s="382"/>
      <c r="B1643" s="383"/>
      <c r="C1643" s="384"/>
    </row>
    <row r="1644" spans="1:3" s="381" customFormat="1" ht="11.25">
      <c r="A1644" s="382"/>
      <c r="B1644" s="383"/>
      <c r="C1644" s="384"/>
    </row>
    <row r="1645" spans="1:3" s="381" customFormat="1" ht="11.25">
      <c r="A1645" s="382"/>
      <c r="B1645" s="383"/>
      <c r="C1645" s="384"/>
    </row>
    <row r="1646" spans="1:3" s="381" customFormat="1" ht="11.25">
      <c r="A1646" s="382"/>
      <c r="B1646" s="383"/>
      <c r="C1646" s="384"/>
    </row>
    <row r="1647" spans="1:3" s="381" customFormat="1" ht="11.25">
      <c r="A1647" s="382"/>
      <c r="B1647" s="383"/>
      <c r="C1647" s="384"/>
    </row>
    <row r="1648" spans="1:3" s="381" customFormat="1" ht="11.25">
      <c r="A1648" s="382"/>
      <c r="B1648" s="383"/>
      <c r="C1648" s="384"/>
    </row>
    <row r="1649" spans="1:3" s="381" customFormat="1" ht="11.25">
      <c r="A1649" s="382"/>
      <c r="B1649" s="383"/>
      <c r="C1649" s="384"/>
    </row>
    <row r="1650" spans="1:3" s="381" customFormat="1" ht="11.25">
      <c r="A1650" s="382"/>
      <c r="B1650" s="383"/>
      <c r="C1650" s="384"/>
    </row>
    <row r="1651" spans="1:3" s="381" customFormat="1" ht="11.25">
      <c r="A1651" s="382"/>
      <c r="B1651" s="383"/>
      <c r="C1651" s="384"/>
    </row>
    <row r="1652" spans="1:3" s="381" customFormat="1" ht="11.25">
      <c r="A1652" s="382"/>
      <c r="B1652" s="383"/>
      <c r="C1652" s="384"/>
    </row>
    <row r="1653" spans="1:3" s="381" customFormat="1" ht="11.25">
      <c r="A1653" s="382"/>
      <c r="B1653" s="383"/>
      <c r="C1653" s="384"/>
    </row>
    <row r="1654" spans="1:3" s="381" customFormat="1" ht="11.25">
      <c r="A1654" s="382"/>
      <c r="B1654" s="383"/>
      <c r="C1654" s="384"/>
    </row>
    <row r="1655" spans="1:3" s="381" customFormat="1" ht="11.25">
      <c r="A1655" s="382"/>
      <c r="B1655" s="383"/>
      <c r="C1655" s="384"/>
    </row>
    <row r="1656" spans="1:3" s="381" customFormat="1" ht="11.25">
      <c r="A1656" s="382"/>
      <c r="B1656" s="383"/>
      <c r="C1656" s="384"/>
    </row>
    <row r="1657" spans="1:3" s="381" customFormat="1" ht="11.25">
      <c r="A1657" s="382"/>
      <c r="B1657" s="383"/>
      <c r="C1657" s="384"/>
    </row>
    <row r="1658" spans="1:3" s="381" customFormat="1" ht="11.25">
      <c r="A1658" s="382"/>
      <c r="B1658" s="383"/>
      <c r="C1658" s="384"/>
    </row>
    <row r="1659" spans="1:3" s="381" customFormat="1" ht="11.25">
      <c r="A1659" s="382"/>
      <c r="B1659" s="383"/>
      <c r="C1659" s="384"/>
    </row>
    <row r="1660" spans="1:3" s="381" customFormat="1" ht="11.25">
      <c r="A1660" s="382"/>
      <c r="B1660" s="383"/>
      <c r="C1660" s="384"/>
    </row>
    <row r="1661" spans="1:3" s="381" customFormat="1" ht="11.25">
      <c r="A1661" s="382"/>
      <c r="B1661" s="383"/>
      <c r="C1661" s="384"/>
    </row>
    <row r="1662" spans="1:3" s="381" customFormat="1" ht="11.25">
      <c r="A1662" s="382"/>
      <c r="B1662" s="383"/>
      <c r="C1662" s="384"/>
    </row>
    <row r="1663" spans="1:3" s="381" customFormat="1" ht="11.25">
      <c r="A1663" s="382"/>
      <c r="B1663" s="383"/>
      <c r="C1663" s="384"/>
    </row>
    <row r="1664" spans="1:3" s="381" customFormat="1" ht="11.25">
      <c r="A1664" s="382"/>
      <c r="B1664" s="383"/>
      <c r="C1664" s="384"/>
    </row>
    <row r="1665" spans="1:3" s="381" customFormat="1" ht="11.25">
      <c r="A1665" s="382"/>
      <c r="B1665" s="383"/>
      <c r="C1665" s="384"/>
    </row>
    <row r="1666" spans="1:3" s="381" customFormat="1" ht="11.25">
      <c r="A1666" s="382"/>
      <c r="B1666" s="383"/>
      <c r="C1666" s="384"/>
    </row>
    <row r="1667" spans="1:3" s="381" customFormat="1" ht="11.25">
      <c r="A1667" s="382"/>
      <c r="B1667" s="383"/>
      <c r="C1667" s="384"/>
    </row>
    <row r="1668" spans="1:3" s="381" customFormat="1" ht="11.25">
      <c r="A1668" s="382"/>
      <c r="B1668" s="383"/>
      <c r="C1668" s="384"/>
    </row>
    <row r="1669" spans="1:3" s="381" customFormat="1" ht="11.25">
      <c r="A1669" s="382"/>
      <c r="B1669" s="383"/>
      <c r="C1669" s="384"/>
    </row>
    <row r="1670" spans="1:3" s="381" customFormat="1" ht="11.25">
      <c r="A1670" s="382"/>
      <c r="B1670" s="383"/>
      <c r="C1670" s="384"/>
    </row>
    <row r="1671" spans="1:3" s="381" customFormat="1" ht="11.25">
      <c r="A1671" s="382"/>
      <c r="B1671" s="383"/>
      <c r="C1671" s="384"/>
    </row>
    <row r="1672" spans="1:3" s="381" customFormat="1" ht="11.25">
      <c r="A1672" s="382"/>
      <c r="B1672" s="383"/>
      <c r="C1672" s="384"/>
    </row>
    <row r="1673" spans="1:3" s="381" customFormat="1" ht="11.25">
      <c r="A1673" s="382"/>
      <c r="B1673" s="383"/>
      <c r="C1673" s="384"/>
    </row>
    <row r="1674" spans="1:3" s="381" customFormat="1" ht="11.25">
      <c r="A1674" s="382"/>
      <c r="B1674" s="383"/>
      <c r="C1674" s="384"/>
    </row>
    <row r="1675" spans="1:3" s="381" customFormat="1" ht="11.25">
      <c r="A1675" s="382"/>
      <c r="B1675" s="383"/>
      <c r="C1675" s="384"/>
    </row>
    <row r="1676" spans="1:3" s="381" customFormat="1" ht="11.25">
      <c r="A1676" s="382"/>
      <c r="B1676" s="383"/>
      <c r="C1676" s="384"/>
    </row>
    <row r="1677" spans="1:3" s="381" customFormat="1" ht="11.25">
      <c r="A1677" s="382"/>
      <c r="B1677" s="383"/>
      <c r="C1677" s="384"/>
    </row>
    <row r="1678" spans="1:3" s="381" customFormat="1" ht="11.25">
      <c r="A1678" s="382"/>
      <c r="B1678" s="383"/>
      <c r="C1678" s="384"/>
    </row>
    <row r="1679" spans="1:3" s="381" customFormat="1" ht="11.25">
      <c r="A1679" s="382"/>
      <c r="B1679" s="383"/>
      <c r="C1679" s="384"/>
    </row>
    <row r="1680" spans="1:3" s="381" customFormat="1" ht="11.25">
      <c r="A1680" s="382"/>
      <c r="B1680" s="383"/>
      <c r="C1680" s="384"/>
    </row>
    <row r="1681" spans="1:3" s="381" customFormat="1" ht="11.25">
      <c r="A1681" s="382"/>
      <c r="B1681" s="383"/>
      <c r="C1681" s="384"/>
    </row>
    <row r="1682" spans="1:3" s="381" customFormat="1" ht="11.25">
      <c r="A1682" s="382"/>
      <c r="B1682" s="383"/>
      <c r="C1682" s="384"/>
    </row>
    <row r="1683" spans="1:3" s="381" customFormat="1" ht="11.25">
      <c r="A1683" s="382"/>
      <c r="B1683" s="383"/>
      <c r="C1683" s="384"/>
    </row>
    <row r="1684" spans="1:3" s="381" customFormat="1" ht="11.25">
      <c r="A1684" s="382"/>
      <c r="B1684" s="383"/>
      <c r="C1684" s="384"/>
    </row>
    <row r="1685" spans="1:3" s="381" customFormat="1" ht="11.25">
      <c r="A1685" s="382"/>
      <c r="B1685" s="383"/>
      <c r="C1685" s="384"/>
    </row>
    <row r="1686" spans="1:3" s="381" customFormat="1" ht="11.25">
      <c r="A1686" s="382"/>
      <c r="B1686" s="383"/>
      <c r="C1686" s="384"/>
    </row>
    <row r="1687" spans="1:3" s="381" customFormat="1" ht="11.25">
      <c r="A1687" s="382"/>
      <c r="B1687" s="383"/>
      <c r="C1687" s="384"/>
    </row>
    <row r="1688" spans="1:3" s="381" customFormat="1" ht="11.25">
      <c r="A1688" s="382"/>
      <c r="B1688" s="383"/>
      <c r="C1688" s="384"/>
    </row>
    <row r="1689" spans="1:3" s="381" customFormat="1" ht="11.25">
      <c r="A1689" s="382"/>
      <c r="B1689" s="383"/>
      <c r="C1689" s="384"/>
    </row>
    <row r="1690" spans="1:3" s="381" customFormat="1" ht="11.25">
      <c r="A1690" s="382"/>
      <c r="B1690" s="383"/>
      <c r="C1690" s="384"/>
    </row>
    <row r="1691" spans="1:3" s="381" customFormat="1" ht="11.25">
      <c r="A1691" s="382"/>
      <c r="B1691" s="383"/>
      <c r="C1691" s="384"/>
    </row>
    <row r="1692" spans="1:3" s="381" customFormat="1" ht="11.25">
      <c r="A1692" s="382"/>
      <c r="B1692" s="383"/>
      <c r="C1692" s="384"/>
    </row>
    <row r="1693" spans="1:3" s="381" customFormat="1" ht="11.25">
      <c r="A1693" s="382"/>
      <c r="B1693" s="383"/>
      <c r="C1693" s="384"/>
    </row>
    <row r="1694" spans="1:3" s="381" customFormat="1" ht="11.25">
      <c r="A1694" s="382"/>
      <c r="B1694" s="383"/>
      <c r="C1694" s="384"/>
    </row>
    <row r="1695" spans="1:3" s="381" customFormat="1" ht="11.25">
      <c r="A1695" s="382"/>
      <c r="B1695" s="383"/>
      <c r="C1695" s="384"/>
    </row>
    <row r="1696" spans="1:3" s="381" customFormat="1" ht="11.25">
      <c r="A1696" s="382"/>
      <c r="B1696" s="383"/>
      <c r="C1696" s="384"/>
    </row>
    <row r="1697" spans="1:3" s="381" customFormat="1" ht="11.25">
      <c r="A1697" s="382"/>
      <c r="B1697" s="383"/>
      <c r="C1697" s="384"/>
    </row>
    <row r="1698" spans="1:3" s="381" customFormat="1" ht="11.25">
      <c r="A1698" s="382"/>
      <c r="B1698" s="383"/>
      <c r="C1698" s="384"/>
    </row>
    <row r="1699" spans="1:3" s="381" customFormat="1" ht="11.25">
      <c r="A1699" s="382"/>
      <c r="B1699" s="383"/>
      <c r="C1699" s="384"/>
    </row>
    <row r="1700" spans="1:3" s="381" customFormat="1" ht="11.25">
      <c r="A1700" s="382"/>
      <c r="B1700" s="383"/>
      <c r="C1700" s="384"/>
    </row>
    <row r="1701" spans="1:3" s="381" customFormat="1" ht="11.25">
      <c r="A1701" s="382"/>
      <c r="B1701" s="383"/>
      <c r="C1701" s="384"/>
    </row>
    <row r="1702" spans="1:3" s="381" customFormat="1" ht="11.25">
      <c r="A1702" s="382"/>
      <c r="B1702" s="383"/>
      <c r="C1702" s="384"/>
    </row>
    <row r="1703" spans="1:3" s="381" customFormat="1" ht="11.25">
      <c r="A1703" s="382"/>
      <c r="B1703" s="383"/>
      <c r="C1703" s="384"/>
    </row>
    <row r="1704" spans="1:3" s="381" customFormat="1" ht="11.25">
      <c r="A1704" s="382"/>
      <c r="B1704" s="383"/>
      <c r="C1704" s="384"/>
    </row>
    <row r="1705" spans="1:3" s="381" customFormat="1" ht="11.25">
      <c r="A1705" s="382"/>
      <c r="B1705" s="383"/>
      <c r="C1705" s="384"/>
    </row>
    <row r="1706" spans="1:3" s="381" customFormat="1" ht="11.25">
      <c r="A1706" s="382"/>
      <c r="B1706" s="383"/>
      <c r="C1706" s="384"/>
    </row>
    <row r="1707" spans="1:3" s="381" customFormat="1" ht="11.25">
      <c r="A1707" s="382"/>
      <c r="B1707" s="383"/>
      <c r="C1707" s="384"/>
    </row>
    <row r="1708" spans="1:3" s="381" customFormat="1" ht="11.25">
      <c r="A1708" s="382"/>
      <c r="B1708" s="383"/>
      <c r="C1708" s="384"/>
    </row>
    <row r="1709" spans="1:3" s="381" customFormat="1" ht="11.25">
      <c r="A1709" s="382"/>
      <c r="B1709" s="383"/>
      <c r="C1709" s="384"/>
    </row>
    <row r="1710" spans="1:3" s="381" customFormat="1" ht="11.25">
      <c r="A1710" s="382"/>
      <c r="B1710" s="383"/>
      <c r="C1710" s="384"/>
    </row>
    <row r="1711" spans="1:3" s="381" customFormat="1" ht="11.25">
      <c r="A1711" s="382"/>
      <c r="B1711" s="383"/>
      <c r="C1711" s="384"/>
    </row>
    <row r="1712" spans="1:3" s="381" customFormat="1" ht="11.25">
      <c r="A1712" s="382"/>
      <c r="B1712" s="383"/>
      <c r="C1712" s="384"/>
    </row>
    <row r="1713" spans="1:3" s="381" customFormat="1" ht="11.25">
      <c r="A1713" s="382"/>
      <c r="B1713" s="383"/>
      <c r="C1713" s="384"/>
    </row>
    <row r="1714" spans="1:3" s="381" customFormat="1" ht="11.25">
      <c r="A1714" s="382"/>
      <c r="B1714" s="383"/>
      <c r="C1714" s="384"/>
    </row>
    <row r="1715" spans="1:3" s="381" customFormat="1" ht="11.25">
      <c r="A1715" s="382"/>
      <c r="B1715" s="383"/>
      <c r="C1715" s="384"/>
    </row>
    <row r="1716" spans="1:3" s="381" customFormat="1" ht="11.25">
      <c r="A1716" s="382"/>
      <c r="B1716" s="383"/>
      <c r="C1716" s="384"/>
    </row>
    <row r="1717" spans="1:3" s="381" customFormat="1" ht="11.25">
      <c r="A1717" s="382"/>
      <c r="B1717" s="383"/>
      <c r="C1717" s="384"/>
    </row>
    <row r="1718" spans="1:3" s="381" customFormat="1" ht="11.25">
      <c r="A1718" s="382"/>
      <c r="B1718" s="383"/>
      <c r="C1718" s="384"/>
    </row>
    <row r="1719" spans="1:3" s="381" customFormat="1" ht="11.25">
      <c r="A1719" s="382"/>
      <c r="B1719" s="383"/>
      <c r="C1719" s="384"/>
    </row>
    <row r="1720" spans="1:3" s="381" customFormat="1" ht="11.25">
      <c r="A1720" s="382"/>
      <c r="B1720" s="383"/>
      <c r="C1720" s="384"/>
    </row>
    <row r="1721" spans="1:3" s="381" customFormat="1" ht="11.25">
      <c r="A1721" s="382"/>
      <c r="B1721" s="383"/>
      <c r="C1721" s="384"/>
    </row>
    <row r="1722" spans="1:3" s="381" customFormat="1" ht="11.25">
      <c r="A1722" s="382"/>
      <c r="B1722" s="383"/>
      <c r="C1722" s="384"/>
    </row>
    <row r="1723" spans="1:3" s="381" customFormat="1" ht="11.25">
      <c r="A1723" s="382"/>
      <c r="B1723" s="383"/>
      <c r="C1723" s="384"/>
    </row>
    <row r="1724" spans="1:3" s="381" customFormat="1" ht="11.25">
      <c r="A1724" s="382"/>
      <c r="B1724" s="383"/>
      <c r="C1724" s="384"/>
    </row>
    <row r="1725" spans="1:3" s="381" customFormat="1" ht="11.25">
      <c r="A1725" s="382"/>
      <c r="B1725" s="383"/>
      <c r="C1725" s="384"/>
    </row>
    <row r="1726" spans="1:3" s="381" customFormat="1" ht="11.25">
      <c r="A1726" s="382"/>
      <c r="B1726" s="383"/>
      <c r="C1726" s="384"/>
    </row>
    <row r="1727" spans="1:3" s="381" customFormat="1" ht="11.25">
      <c r="A1727" s="382"/>
      <c r="B1727" s="383"/>
      <c r="C1727" s="384"/>
    </row>
    <row r="1728" spans="1:3" s="381" customFormat="1" ht="11.25">
      <c r="A1728" s="382"/>
      <c r="B1728" s="383"/>
      <c r="C1728" s="384"/>
    </row>
    <row r="1729" spans="1:3" s="381" customFormat="1" ht="11.25">
      <c r="A1729" s="382"/>
      <c r="B1729" s="383"/>
      <c r="C1729" s="384"/>
    </row>
    <row r="1730" spans="1:3" s="381" customFormat="1" ht="11.25">
      <c r="A1730" s="382"/>
      <c r="B1730" s="383"/>
      <c r="C1730" s="384"/>
    </row>
    <row r="1731" spans="1:3" s="381" customFormat="1" ht="11.25">
      <c r="A1731" s="382"/>
      <c r="B1731" s="383"/>
      <c r="C1731" s="384"/>
    </row>
    <row r="1732" spans="1:3" s="381" customFormat="1" ht="11.25">
      <c r="A1732" s="382"/>
      <c r="B1732" s="383"/>
      <c r="C1732" s="384"/>
    </row>
    <row r="1733" spans="1:3" s="381" customFormat="1" ht="11.25">
      <c r="A1733" s="382"/>
      <c r="B1733" s="383"/>
      <c r="C1733" s="384"/>
    </row>
    <row r="1734" spans="1:3" s="381" customFormat="1" ht="11.25">
      <c r="A1734" s="382"/>
      <c r="B1734" s="383"/>
      <c r="C1734" s="384"/>
    </row>
    <row r="1735" spans="1:3" s="381" customFormat="1" ht="11.25">
      <c r="A1735" s="382"/>
      <c r="B1735" s="383"/>
      <c r="C1735" s="384"/>
    </row>
    <row r="1736" spans="1:3" s="381" customFormat="1" ht="11.25">
      <c r="A1736" s="382"/>
      <c r="B1736" s="383"/>
      <c r="C1736" s="384"/>
    </row>
    <row r="1737" spans="1:3" s="381" customFormat="1" ht="11.25">
      <c r="A1737" s="382"/>
      <c r="B1737" s="383"/>
      <c r="C1737" s="384"/>
    </row>
    <row r="1738" spans="1:3" s="381" customFormat="1" ht="11.25">
      <c r="A1738" s="382"/>
      <c r="B1738" s="383"/>
      <c r="C1738" s="384"/>
    </row>
    <row r="1739" spans="1:3" s="381" customFormat="1" ht="11.25">
      <c r="A1739" s="382"/>
      <c r="B1739" s="383"/>
      <c r="C1739" s="384"/>
    </row>
    <row r="1740" spans="1:3" s="381" customFormat="1" ht="11.25">
      <c r="A1740" s="382"/>
      <c r="B1740" s="383"/>
      <c r="C1740" s="384"/>
    </row>
    <row r="1741" spans="1:3" s="381" customFormat="1" ht="11.25">
      <c r="A1741" s="382"/>
      <c r="B1741" s="383"/>
      <c r="C1741" s="384"/>
    </row>
    <row r="1742" spans="1:3" s="381" customFormat="1" ht="11.25">
      <c r="A1742" s="382"/>
      <c r="B1742" s="383"/>
      <c r="C1742" s="384"/>
    </row>
    <row r="1743" spans="1:3" s="381" customFormat="1" ht="11.25">
      <c r="A1743" s="382"/>
      <c r="B1743" s="383"/>
      <c r="C1743" s="384"/>
    </row>
    <row r="1744" spans="1:3" s="381" customFormat="1" ht="11.25">
      <c r="A1744" s="382"/>
      <c r="B1744" s="383"/>
      <c r="C1744" s="384"/>
    </row>
    <row r="1745" spans="1:3" s="381" customFormat="1" ht="11.25">
      <c r="A1745" s="382"/>
      <c r="B1745" s="383"/>
      <c r="C1745" s="384"/>
    </row>
    <row r="1746" spans="1:3" s="381" customFormat="1" ht="11.25">
      <c r="A1746" s="382"/>
      <c r="B1746" s="383"/>
      <c r="C1746" s="384"/>
    </row>
    <row r="1747" spans="1:3" s="381" customFormat="1" ht="11.25">
      <c r="A1747" s="382"/>
      <c r="B1747" s="383"/>
      <c r="C1747" s="384"/>
    </row>
    <row r="1748" spans="1:3" s="381" customFormat="1" ht="11.25">
      <c r="A1748" s="382"/>
      <c r="B1748" s="383"/>
      <c r="C1748" s="384"/>
    </row>
    <row r="1749" spans="1:3" s="381" customFormat="1" ht="11.25">
      <c r="A1749" s="382"/>
      <c r="B1749" s="383"/>
      <c r="C1749" s="384"/>
    </row>
    <row r="1750" spans="1:3" s="381" customFormat="1" ht="11.25">
      <c r="A1750" s="382"/>
      <c r="B1750" s="383"/>
      <c r="C1750" s="384"/>
    </row>
    <row r="1751" spans="1:3" s="381" customFormat="1" ht="11.25">
      <c r="A1751" s="382"/>
      <c r="B1751" s="383"/>
      <c r="C1751" s="384"/>
    </row>
    <row r="1752" spans="1:3" s="381" customFormat="1" ht="11.25">
      <c r="A1752" s="382"/>
      <c r="B1752" s="383"/>
      <c r="C1752" s="384"/>
    </row>
    <row r="1753" spans="1:3" s="381" customFormat="1" ht="11.25">
      <c r="A1753" s="382"/>
      <c r="B1753" s="383"/>
      <c r="C1753" s="384"/>
    </row>
    <row r="1754" spans="1:3" s="381" customFormat="1" ht="11.25">
      <c r="A1754" s="382"/>
      <c r="B1754" s="383"/>
      <c r="C1754" s="384"/>
    </row>
    <row r="1755" spans="1:3" s="381" customFormat="1" ht="11.25">
      <c r="A1755" s="382"/>
      <c r="B1755" s="383"/>
      <c r="C1755" s="384"/>
    </row>
    <row r="1756" spans="1:3" s="381" customFormat="1" ht="11.25">
      <c r="A1756" s="382"/>
      <c r="B1756" s="383"/>
      <c r="C1756" s="384"/>
    </row>
    <row r="1757" spans="1:3" s="381" customFormat="1" ht="11.25">
      <c r="A1757" s="382"/>
      <c r="B1757" s="383"/>
      <c r="C1757" s="384"/>
    </row>
    <row r="1758" spans="1:3" s="381" customFormat="1" ht="11.25">
      <c r="A1758" s="382"/>
      <c r="B1758" s="383"/>
      <c r="C1758" s="384"/>
    </row>
    <row r="1759" spans="1:3" s="381" customFormat="1" ht="11.25">
      <c r="A1759" s="382"/>
      <c r="B1759" s="383"/>
      <c r="C1759" s="384"/>
    </row>
    <row r="1760" spans="1:3" s="381" customFormat="1" ht="11.25">
      <c r="A1760" s="382"/>
      <c r="B1760" s="383"/>
      <c r="C1760" s="384"/>
    </row>
    <row r="1761" spans="1:3" s="381" customFormat="1" ht="11.25">
      <c r="A1761" s="382"/>
      <c r="B1761" s="383"/>
      <c r="C1761" s="384"/>
    </row>
    <row r="1762" spans="1:3" s="381" customFormat="1" ht="11.25">
      <c r="A1762" s="382"/>
      <c r="B1762" s="383"/>
      <c r="C1762" s="384"/>
    </row>
    <row r="1763" spans="1:3" s="381" customFormat="1" ht="11.25">
      <c r="A1763" s="382"/>
      <c r="B1763" s="383"/>
      <c r="C1763" s="384"/>
    </row>
    <row r="1764" spans="1:3" s="381" customFormat="1" ht="11.25">
      <c r="A1764" s="382"/>
      <c r="B1764" s="383"/>
      <c r="C1764" s="384"/>
    </row>
    <row r="1765" spans="1:3" s="381" customFormat="1" ht="11.25">
      <c r="A1765" s="382"/>
      <c r="B1765" s="383"/>
      <c r="C1765" s="384"/>
    </row>
    <row r="1766" spans="1:3" s="381" customFormat="1" ht="11.25">
      <c r="A1766" s="382"/>
      <c r="B1766" s="383"/>
      <c r="C1766" s="384"/>
    </row>
    <row r="1767" spans="1:3" s="381" customFormat="1" ht="11.25">
      <c r="A1767" s="382"/>
      <c r="B1767" s="383"/>
      <c r="C1767" s="384"/>
    </row>
    <row r="1768" spans="1:3" s="381" customFormat="1" ht="11.25">
      <c r="A1768" s="382"/>
      <c r="B1768" s="383"/>
      <c r="C1768" s="384"/>
    </row>
    <row r="1769" spans="1:3" s="381" customFormat="1" ht="11.25">
      <c r="A1769" s="382"/>
      <c r="B1769" s="383"/>
      <c r="C1769" s="384"/>
    </row>
    <row r="1770" spans="1:3" s="381" customFormat="1" ht="11.25">
      <c r="A1770" s="382"/>
      <c r="B1770" s="383"/>
      <c r="C1770" s="384"/>
    </row>
    <row r="1771" spans="1:3" s="381" customFormat="1" ht="11.25">
      <c r="A1771" s="382"/>
      <c r="B1771" s="383"/>
      <c r="C1771" s="384"/>
    </row>
    <row r="1772" spans="1:3" s="381" customFormat="1" ht="11.25">
      <c r="A1772" s="382"/>
      <c r="B1772" s="383"/>
      <c r="C1772" s="384"/>
    </row>
    <row r="1773" spans="1:3" s="381" customFormat="1" ht="11.25">
      <c r="A1773" s="382"/>
      <c r="B1773" s="383"/>
      <c r="C1773" s="384"/>
    </row>
    <row r="1774" spans="1:3" s="381" customFormat="1" ht="11.25">
      <c r="A1774" s="382"/>
      <c r="B1774" s="383"/>
      <c r="C1774" s="384"/>
    </row>
    <row r="1775" spans="1:3" s="381" customFormat="1" ht="11.25">
      <c r="A1775" s="382"/>
      <c r="B1775" s="383"/>
      <c r="C1775" s="384"/>
    </row>
    <row r="1776" spans="1:3" s="381" customFormat="1" ht="11.25">
      <c r="A1776" s="382"/>
      <c r="B1776" s="383"/>
      <c r="C1776" s="384"/>
    </row>
    <row r="1777" spans="1:3" s="381" customFormat="1" ht="11.25">
      <c r="A1777" s="382"/>
      <c r="B1777" s="383"/>
      <c r="C1777" s="384"/>
    </row>
    <row r="1778" spans="1:3" s="381" customFormat="1" ht="11.25">
      <c r="A1778" s="382"/>
      <c r="B1778" s="383"/>
      <c r="C1778" s="384"/>
    </row>
    <row r="1779" spans="1:3" s="381" customFormat="1" ht="11.25">
      <c r="A1779" s="382"/>
      <c r="B1779" s="383"/>
      <c r="C1779" s="384"/>
    </row>
    <row r="1780" spans="1:3" s="381" customFormat="1" ht="11.25">
      <c r="A1780" s="382"/>
      <c r="B1780" s="383"/>
      <c r="C1780" s="384"/>
    </row>
    <row r="1781" spans="1:3" s="381" customFormat="1" ht="11.25">
      <c r="A1781" s="382"/>
      <c r="B1781" s="383"/>
      <c r="C1781" s="384"/>
    </row>
    <row r="1782" spans="1:3" s="381" customFormat="1" ht="11.25">
      <c r="A1782" s="382"/>
      <c r="B1782" s="383"/>
      <c r="C1782" s="384"/>
    </row>
    <row r="1783" spans="1:3" s="381" customFormat="1" ht="11.25">
      <c r="A1783" s="382"/>
      <c r="B1783" s="383"/>
      <c r="C1783" s="384"/>
    </row>
    <row r="1784" spans="1:3" s="381" customFormat="1" ht="11.25">
      <c r="A1784" s="382"/>
      <c r="B1784" s="383"/>
      <c r="C1784" s="384"/>
    </row>
    <row r="1785" spans="1:3" s="381" customFormat="1" ht="11.25">
      <c r="A1785" s="382"/>
      <c r="B1785" s="383"/>
      <c r="C1785" s="384"/>
    </row>
    <row r="1786" spans="1:3" s="381" customFormat="1" ht="11.25">
      <c r="A1786" s="382"/>
      <c r="B1786" s="383"/>
      <c r="C1786" s="384"/>
    </row>
    <row r="1787" spans="1:3" s="381" customFormat="1" ht="11.25">
      <c r="A1787" s="382"/>
      <c r="B1787" s="383"/>
      <c r="C1787" s="384"/>
    </row>
    <row r="1788" spans="1:3" s="381" customFormat="1" ht="11.25">
      <c r="A1788" s="382"/>
      <c r="B1788" s="383"/>
      <c r="C1788" s="384"/>
    </row>
    <row r="1789" spans="1:3" s="381" customFormat="1" ht="11.25">
      <c r="A1789" s="382"/>
      <c r="B1789" s="383"/>
      <c r="C1789" s="384"/>
    </row>
    <row r="1790" spans="1:3" s="381" customFormat="1" ht="11.25">
      <c r="A1790" s="382"/>
      <c r="B1790" s="383"/>
      <c r="C1790" s="384"/>
    </row>
    <row r="1791" spans="1:3" s="381" customFormat="1" ht="11.25">
      <c r="A1791" s="382"/>
      <c r="B1791" s="383"/>
      <c r="C1791" s="384"/>
    </row>
    <row r="1792" spans="1:3" s="381" customFormat="1" ht="11.25">
      <c r="A1792" s="382"/>
      <c r="B1792" s="383"/>
      <c r="C1792" s="384"/>
    </row>
    <row r="1793" spans="1:3" s="381" customFormat="1" ht="11.25">
      <c r="A1793" s="382"/>
      <c r="B1793" s="383"/>
      <c r="C1793" s="384"/>
    </row>
    <row r="1794" spans="1:3" s="381" customFormat="1" ht="11.25">
      <c r="A1794" s="382"/>
      <c r="B1794" s="383"/>
      <c r="C1794" s="384"/>
    </row>
    <row r="1795" spans="1:3" s="381" customFormat="1" ht="11.25">
      <c r="A1795" s="382"/>
      <c r="B1795" s="383"/>
      <c r="C1795" s="384"/>
    </row>
    <row r="1796" spans="1:3" s="381" customFormat="1" ht="11.25">
      <c r="A1796" s="382"/>
      <c r="B1796" s="383"/>
      <c r="C1796" s="384"/>
    </row>
    <row r="1797" spans="1:3" s="381" customFormat="1" ht="11.25">
      <c r="A1797" s="382"/>
      <c r="B1797" s="383"/>
      <c r="C1797" s="384"/>
    </row>
    <row r="1798" spans="1:3" s="381" customFormat="1" ht="11.25">
      <c r="A1798" s="382"/>
      <c r="B1798" s="383"/>
      <c r="C1798" s="384"/>
    </row>
    <row r="1799" spans="1:3" s="381" customFormat="1" ht="11.25">
      <c r="A1799" s="382"/>
      <c r="B1799" s="383"/>
      <c r="C1799" s="384"/>
    </row>
    <row r="1800" spans="1:3" s="381" customFormat="1" ht="11.25">
      <c r="A1800" s="382"/>
      <c r="B1800" s="383"/>
      <c r="C1800" s="384"/>
    </row>
    <row r="1801" spans="1:3" s="381" customFormat="1" ht="11.25">
      <c r="A1801" s="382"/>
      <c r="B1801" s="383"/>
      <c r="C1801" s="384"/>
    </row>
    <row r="1802" spans="1:3" s="381" customFormat="1" ht="11.25">
      <c r="A1802" s="382"/>
      <c r="B1802" s="383"/>
      <c r="C1802" s="384"/>
    </row>
    <row r="1803" spans="1:3" s="381" customFormat="1" ht="11.25">
      <c r="A1803" s="382"/>
      <c r="B1803" s="383"/>
      <c r="C1803" s="384"/>
    </row>
    <row r="1804" spans="1:3" s="381" customFormat="1" ht="11.25">
      <c r="A1804" s="382"/>
      <c r="B1804" s="383"/>
      <c r="C1804" s="384"/>
    </row>
    <row r="1805" spans="1:3" s="381" customFormat="1" ht="11.25">
      <c r="A1805" s="382"/>
      <c r="B1805" s="383"/>
      <c r="C1805" s="384"/>
    </row>
    <row r="1806" spans="1:3" s="381" customFormat="1" ht="11.25">
      <c r="A1806" s="382"/>
      <c r="B1806" s="383"/>
      <c r="C1806" s="384"/>
    </row>
    <row r="1807" spans="1:3" s="381" customFormat="1" ht="11.25">
      <c r="A1807" s="382"/>
      <c r="B1807" s="383"/>
      <c r="C1807" s="384"/>
    </row>
    <row r="1808" spans="1:3" s="381" customFormat="1" ht="11.25">
      <c r="A1808" s="382"/>
      <c r="B1808" s="383"/>
      <c r="C1808" s="384"/>
    </row>
    <row r="1809" spans="1:3" s="381" customFormat="1" ht="11.25">
      <c r="A1809" s="382"/>
      <c r="B1809" s="383"/>
      <c r="C1809" s="384"/>
    </row>
    <row r="1810" spans="1:3" s="381" customFormat="1" ht="11.25">
      <c r="A1810" s="382"/>
      <c r="B1810" s="383"/>
      <c r="C1810" s="384"/>
    </row>
    <row r="1811" spans="1:3" s="381" customFormat="1" ht="11.25">
      <c r="A1811" s="382"/>
      <c r="B1811" s="383"/>
      <c r="C1811" s="384"/>
    </row>
    <row r="1812" spans="1:3" s="381" customFormat="1" ht="11.25">
      <c r="A1812" s="382"/>
      <c r="B1812" s="383"/>
      <c r="C1812" s="384"/>
    </row>
    <row r="1813" spans="1:3" s="381" customFormat="1" ht="11.25">
      <c r="A1813" s="382"/>
      <c r="B1813" s="383"/>
      <c r="C1813" s="384"/>
    </row>
    <row r="1814" spans="1:3" s="381" customFormat="1" ht="11.25">
      <c r="A1814" s="382"/>
      <c r="B1814" s="383"/>
      <c r="C1814" s="384"/>
    </row>
    <row r="1815" spans="1:3" s="381" customFormat="1" ht="11.25">
      <c r="A1815" s="382"/>
      <c r="B1815" s="383"/>
      <c r="C1815" s="384"/>
    </row>
    <row r="1816" spans="1:3" s="381" customFormat="1" ht="11.25">
      <c r="A1816" s="382"/>
      <c r="B1816" s="383"/>
      <c r="C1816" s="384"/>
    </row>
    <row r="1817" spans="1:3" s="381" customFormat="1" ht="11.25">
      <c r="A1817" s="382"/>
      <c r="B1817" s="383"/>
      <c r="C1817" s="384"/>
    </row>
    <row r="1818" spans="1:3" s="381" customFormat="1" ht="11.25">
      <c r="A1818" s="382"/>
      <c r="B1818" s="383"/>
      <c r="C1818" s="384"/>
    </row>
    <row r="1819" spans="1:3" s="381" customFormat="1" ht="11.25">
      <c r="A1819" s="382"/>
      <c r="B1819" s="383"/>
      <c r="C1819" s="384"/>
    </row>
    <row r="1820" spans="1:3" s="381" customFormat="1" ht="11.25">
      <c r="A1820" s="382"/>
      <c r="B1820" s="383"/>
      <c r="C1820" s="384"/>
    </row>
    <row r="1821" spans="1:3" s="381" customFormat="1" ht="11.25">
      <c r="A1821" s="382"/>
      <c r="B1821" s="383"/>
      <c r="C1821" s="384"/>
    </row>
    <row r="1822" spans="1:3" s="381" customFormat="1" ht="11.25">
      <c r="A1822" s="382"/>
      <c r="B1822" s="383"/>
      <c r="C1822" s="384"/>
    </row>
    <row r="1823" spans="1:3" s="381" customFormat="1" ht="11.25">
      <c r="A1823" s="382"/>
      <c r="B1823" s="383"/>
      <c r="C1823" s="384"/>
    </row>
    <row r="1824" spans="1:3" s="381" customFormat="1" ht="11.25">
      <c r="A1824" s="382"/>
      <c r="B1824" s="383"/>
      <c r="C1824" s="384"/>
    </row>
    <row r="1825" spans="1:12" ht="11.25">
      <c r="A1825" s="382"/>
      <c r="B1825" s="383"/>
      <c r="C1825" s="384"/>
      <c r="D1825" s="381"/>
      <c r="E1825" s="381"/>
      <c r="F1825" s="381"/>
      <c r="G1825" s="381"/>
      <c r="H1825" s="381"/>
      <c r="I1825" s="381"/>
      <c r="J1825" s="381"/>
      <c r="K1825" s="381"/>
      <c r="L1825" s="381"/>
    </row>
    <row r="1826" spans="1:11" ht="11.25">
      <c r="A1826" s="382"/>
      <c r="B1826" s="383"/>
      <c r="C1826" s="384"/>
      <c r="D1826" s="381"/>
      <c r="E1826" s="381"/>
      <c r="F1826" s="381"/>
      <c r="G1826" s="381"/>
      <c r="H1826" s="381"/>
      <c r="I1826" s="381"/>
      <c r="J1826" s="381"/>
      <c r="K1826" s="381"/>
    </row>
    <row r="1827" spans="1:11" ht="11.25">
      <c r="A1827" s="382"/>
      <c r="B1827" s="383"/>
      <c r="C1827" s="384"/>
      <c r="D1827" s="381"/>
      <c r="E1827" s="381"/>
      <c r="F1827" s="381"/>
      <c r="G1827" s="381"/>
      <c r="H1827" s="381"/>
      <c r="I1827" s="381"/>
      <c r="J1827" s="381"/>
      <c r="K1827" s="381"/>
    </row>
    <row r="1828" spans="1:11" ht="11.25">
      <c r="A1828" s="382"/>
      <c r="C1828" s="384"/>
      <c r="D1828" s="381"/>
      <c r="E1828" s="381"/>
      <c r="F1828" s="381"/>
      <c r="G1828" s="381"/>
      <c r="H1828" s="381"/>
      <c r="I1828" s="381"/>
      <c r="J1828" s="381"/>
      <c r="K1828" s="381"/>
    </row>
    <row r="1829" spans="1:11" ht="11.25">
      <c r="A1829" s="382"/>
      <c r="C1829" s="384"/>
      <c r="D1829" s="381"/>
      <c r="E1829" s="381"/>
      <c r="F1829" s="381"/>
      <c r="G1829" s="381"/>
      <c r="H1829" s="381"/>
      <c r="I1829" s="381"/>
      <c r="J1829" s="381"/>
      <c r="K1829" s="381"/>
    </row>
  </sheetData>
  <sheetProtection/>
  <mergeCells count="2">
    <mergeCell ref="B10:C10"/>
    <mergeCell ref="B12:C12"/>
  </mergeCells>
  <printOptions/>
  <pageMargins left="1.3779527559055118" right="0.2362204724409449" top="1.3779527559055118" bottom="0.984251968503937" header="0.5118110236220472" footer="0.5118110236220472"/>
  <pageSetup firstPageNumber="30" useFirstPageNumber="1" horizontalDpi="600" verticalDpi="600" orientation="portrait" paperSize="9"/>
  <headerFooter alignWithMargins="0">
    <oddHeader>&amp;L               
               Objekt: cesta R3-653, odsek 1363 Sodražica - Hrib (km 9,826 - km 10,575)
               Del objekta: PODPORNI ZID 4 (od P31-15,0 m do P31+15,0 m m)&amp;C&amp;"Arial,Bold"&amp;12REKAPITULACIJA&amp;Rst.&amp;P</oddHeader>
  </headerFooter>
</worksheet>
</file>

<file path=xl/worksheets/sheet13.xml><?xml version="1.0" encoding="utf-8"?>
<worksheet xmlns="http://schemas.openxmlformats.org/spreadsheetml/2006/main" xmlns:r="http://schemas.openxmlformats.org/officeDocument/2006/relationships">
  <dimension ref="A1:DV152"/>
  <sheetViews>
    <sheetView zoomScale="130" zoomScaleNormal="130" zoomScaleSheetLayoutView="100" zoomScalePageLayoutView="0" workbookViewId="0" topLeftCell="A7">
      <selection activeCell="A23" sqref="A23"/>
    </sheetView>
  </sheetViews>
  <sheetFormatPr defaultColWidth="8.7109375" defaultRowHeight="12.75"/>
  <cols>
    <col min="1" max="1" width="6.7109375" style="24" customWidth="1"/>
    <col min="2" max="2" width="5.7109375" style="24" customWidth="1"/>
    <col min="3" max="3" width="38.7109375" style="24" customWidth="1"/>
    <col min="4" max="4" width="25.421875" style="24" hidden="1" customWidth="1"/>
    <col min="5" max="5" width="8.7109375" style="143" customWidth="1"/>
    <col min="6" max="6" width="10.7109375" style="24" hidden="1" customWidth="1"/>
    <col min="7" max="7" width="10.7109375" style="24" customWidth="1"/>
    <col min="8" max="8" width="13.28125" style="79" hidden="1" customWidth="1"/>
    <col min="9" max="9" width="13.28125" style="0" customWidth="1"/>
    <col min="10" max="10" width="8.7109375" style="0" customWidth="1"/>
    <col min="11" max="11" width="15.140625" style="0" hidden="1" customWidth="1"/>
    <col min="12" max="13" width="0" style="0" hidden="1" customWidth="1"/>
    <col min="14" max="14" width="15.28125" style="0" hidden="1" customWidth="1"/>
    <col min="15" max="15" width="0" style="0" hidden="1" customWidth="1"/>
    <col min="16" max="16" width="11.28125" style="0" hidden="1" customWidth="1"/>
  </cols>
  <sheetData>
    <row r="1" spans="1:126" ht="19.5" customHeight="1">
      <c r="A1" s="512" t="s">
        <v>34</v>
      </c>
      <c r="B1" s="529" t="s">
        <v>36</v>
      </c>
      <c r="C1" s="538" t="s">
        <v>35</v>
      </c>
      <c r="D1" s="263"/>
      <c r="E1" s="539" t="s">
        <v>33</v>
      </c>
      <c r="F1" s="523" t="s">
        <v>117</v>
      </c>
      <c r="G1" s="521" t="s">
        <v>118</v>
      </c>
      <c r="H1" s="523" t="s">
        <v>119</v>
      </c>
      <c r="I1" s="519" t="s">
        <v>120</v>
      </c>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row>
    <row r="2" spans="1:126" ht="19.5" customHeight="1" thickBot="1">
      <c r="A2" s="513"/>
      <c r="B2" s="525"/>
      <c r="C2" s="531"/>
      <c r="D2" s="42"/>
      <c r="E2" s="528"/>
      <c r="F2" s="525"/>
      <c r="G2" s="522"/>
      <c r="H2" s="524"/>
      <c r="I2" s="520"/>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row>
    <row r="3" spans="1:126" ht="15" customHeight="1">
      <c r="A3" s="19" t="s">
        <v>37</v>
      </c>
      <c r="B3" s="494" t="s">
        <v>38</v>
      </c>
      <c r="C3" s="534"/>
      <c r="D3" s="265"/>
      <c r="E3" s="266"/>
      <c r="F3" s="267"/>
      <c r="G3" s="267"/>
      <c r="H3" s="268"/>
      <c r="I3" s="156"/>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row>
    <row r="4" spans="1:126" ht="12" customHeight="1">
      <c r="A4" s="7"/>
      <c r="B4" s="18"/>
      <c r="C4" s="44"/>
      <c r="D4" s="33"/>
      <c r="E4" s="269"/>
      <c r="F4" s="270"/>
      <c r="G4" s="270"/>
      <c r="H4" s="271"/>
      <c r="I4" s="156"/>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row>
    <row r="5" spans="1:126" ht="15" customHeight="1">
      <c r="A5" s="6" t="s">
        <v>39</v>
      </c>
      <c r="B5" s="514" t="s">
        <v>40</v>
      </c>
      <c r="C5" s="515"/>
      <c r="D5" s="272"/>
      <c r="E5" s="269"/>
      <c r="F5" s="270"/>
      <c r="G5" s="270"/>
      <c r="H5" s="271"/>
      <c r="I5" s="156"/>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row>
    <row r="6" spans="1:126" ht="12" customHeight="1">
      <c r="A6" s="6"/>
      <c r="B6" s="122"/>
      <c r="C6" s="34"/>
      <c r="D6" s="272"/>
      <c r="E6" s="269"/>
      <c r="F6" s="270"/>
      <c r="G6" s="270"/>
      <c r="H6" s="271"/>
      <c r="I6" s="156"/>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row>
    <row r="7" spans="1:126" ht="25.5">
      <c r="A7" s="20" t="s">
        <v>397</v>
      </c>
      <c r="B7" s="20" t="s">
        <v>44</v>
      </c>
      <c r="C7" s="25" t="s">
        <v>398</v>
      </c>
      <c r="D7" s="45"/>
      <c r="E7" s="135">
        <v>1</v>
      </c>
      <c r="F7" s="275">
        <v>180000</v>
      </c>
      <c r="G7" s="274"/>
      <c r="H7" s="275">
        <f>E7*F7</f>
        <v>180000</v>
      </c>
      <c r="I7" s="276">
        <f>+E7*G7</f>
        <v>0</v>
      </c>
      <c r="J7" s="1"/>
      <c r="K7" s="1"/>
      <c r="L7" s="1"/>
      <c r="M7" s="277"/>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row>
    <row r="8" spans="1:13" ht="12" customHeight="1" thickBot="1">
      <c r="A8" s="21"/>
      <c r="B8" s="21"/>
      <c r="C8" s="21"/>
      <c r="D8" s="21"/>
      <c r="E8" s="278"/>
      <c r="F8" s="21"/>
      <c r="G8" s="21"/>
      <c r="H8" s="76"/>
      <c r="I8" s="159"/>
      <c r="M8" s="277"/>
    </row>
    <row r="9" spans="1:126" ht="15" customHeight="1" thickTop="1">
      <c r="A9" s="22" t="s">
        <v>39</v>
      </c>
      <c r="B9" s="497" t="s">
        <v>41</v>
      </c>
      <c r="C9" s="526"/>
      <c r="D9" s="279"/>
      <c r="E9" s="280"/>
      <c r="F9" s="281"/>
      <c r="G9" s="281"/>
      <c r="H9" s="160">
        <f>SUM(H7:H8)</f>
        <v>180000</v>
      </c>
      <c r="I9" s="153">
        <f>SUM(I7:I8)</f>
        <v>0</v>
      </c>
      <c r="J9" s="282"/>
      <c r="K9" s="282"/>
      <c r="L9" s="10"/>
      <c r="M9" s="277"/>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row>
    <row r="10" spans="1:126" ht="6" customHeight="1" thickBot="1">
      <c r="A10" s="14"/>
      <c r="B10" s="514"/>
      <c r="C10" s="515"/>
      <c r="D10" s="283"/>
      <c r="E10" s="140"/>
      <c r="F10" s="12"/>
      <c r="G10" s="12"/>
      <c r="H10" s="78"/>
      <c r="I10" s="158"/>
      <c r="J10" s="13"/>
      <c r="K10" s="13"/>
      <c r="L10" s="13"/>
      <c r="M10" s="277"/>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row>
    <row r="11" spans="1:16" ht="15" customHeight="1" thickBot="1">
      <c r="A11" s="120" t="s">
        <v>37</v>
      </c>
      <c r="B11" s="502" t="s">
        <v>23</v>
      </c>
      <c r="C11" s="535"/>
      <c r="D11" s="284"/>
      <c r="E11" s="508"/>
      <c r="F11" s="537"/>
      <c r="G11" s="284"/>
      <c r="H11" s="163">
        <f>H9</f>
        <v>180000</v>
      </c>
      <c r="I11" s="164">
        <f>I9</f>
        <v>0</v>
      </c>
      <c r="M11" s="277"/>
      <c r="P11" s="188">
        <f>+H11/239.64-I11</f>
        <v>751.1266900350527</v>
      </c>
    </row>
    <row r="12" spans="4:9" ht="15" customHeight="1">
      <c r="D12" s="285"/>
      <c r="E12" s="141"/>
      <c r="F12" s="285"/>
      <c r="G12" s="285"/>
      <c r="I12" s="148"/>
    </row>
    <row r="13" spans="1:126" ht="15" customHeight="1">
      <c r="A13" s="19" t="s">
        <v>24</v>
      </c>
      <c r="B13" s="494" t="s">
        <v>25</v>
      </c>
      <c r="C13" s="534"/>
      <c r="D13" s="265"/>
      <c r="E13" s="266"/>
      <c r="F13" s="267"/>
      <c r="G13" s="267"/>
      <c r="H13" s="268"/>
      <c r="I13" s="156"/>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row>
    <row r="14" spans="4:9" ht="12" customHeight="1">
      <c r="D14" s="285"/>
      <c r="E14" s="141"/>
      <c r="F14" s="285"/>
      <c r="G14" s="285"/>
      <c r="I14" s="148"/>
    </row>
    <row r="15" spans="1:126" ht="15" customHeight="1">
      <c r="A15" s="14" t="s">
        <v>26</v>
      </c>
      <c r="B15" s="491" t="s">
        <v>27</v>
      </c>
      <c r="C15" s="492"/>
      <c r="D15" s="265"/>
      <c r="E15" s="140"/>
      <c r="F15" s="12"/>
      <c r="G15" s="12"/>
      <c r="H15" s="78"/>
      <c r="I15" s="158"/>
      <c r="J15" s="13"/>
      <c r="K15" s="13"/>
      <c r="L15" s="13"/>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row>
    <row r="16" spans="4:9" ht="12" customHeight="1">
      <c r="D16" s="285"/>
      <c r="E16" s="141"/>
      <c r="F16" s="285"/>
      <c r="G16" s="285"/>
      <c r="I16" s="148"/>
    </row>
    <row r="17" spans="1:9" ht="24" customHeight="1">
      <c r="A17" s="20" t="s">
        <v>28</v>
      </c>
      <c r="B17" s="20" t="s">
        <v>112</v>
      </c>
      <c r="C17" s="25" t="s">
        <v>327</v>
      </c>
      <c r="D17" s="45"/>
      <c r="E17" s="135">
        <v>8.3</v>
      </c>
      <c r="F17" s="275">
        <v>750</v>
      </c>
      <c r="G17" s="274"/>
      <c r="H17" s="275">
        <f>E17*F17</f>
        <v>6225.000000000001</v>
      </c>
      <c r="I17" s="276">
        <f>+E17*G17</f>
        <v>0</v>
      </c>
    </row>
    <row r="18" spans="1:9" ht="12" customHeight="1">
      <c r="A18" s="20"/>
      <c r="B18" s="20"/>
      <c r="C18" s="25"/>
      <c r="D18" s="45"/>
      <c r="E18" s="135"/>
      <c r="F18" s="275"/>
      <c r="G18" s="274"/>
      <c r="H18" s="275"/>
      <c r="I18" s="276"/>
    </row>
    <row r="19" spans="1:16" ht="22.5">
      <c r="A19" s="50" t="s">
        <v>29</v>
      </c>
      <c r="B19" s="20" t="s">
        <v>112</v>
      </c>
      <c r="C19" s="25" t="s">
        <v>193</v>
      </c>
      <c r="D19" s="45"/>
      <c r="E19" s="135">
        <v>0</v>
      </c>
      <c r="F19" s="275">
        <v>820</v>
      </c>
      <c r="G19" s="274"/>
      <c r="H19" s="275">
        <f>E19*F19</f>
        <v>0</v>
      </c>
      <c r="I19" s="276">
        <f>+E19*G19</f>
        <v>0</v>
      </c>
      <c r="M19" s="286"/>
      <c r="P19" s="188"/>
    </row>
    <row r="20" spans="1:16" ht="12.75">
      <c r="A20" s="50"/>
      <c r="B20" s="20"/>
      <c r="C20" s="25"/>
      <c r="D20" s="45"/>
      <c r="E20" s="135"/>
      <c r="F20" s="275"/>
      <c r="G20" s="274"/>
      <c r="H20" s="275"/>
      <c r="I20" s="276"/>
      <c r="M20" s="286"/>
      <c r="P20" s="188"/>
    </row>
    <row r="21" spans="1:16" ht="23.25" customHeight="1">
      <c r="A21" s="50" t="s">
        <v>130</v>
      </c>
      <c r="B21" s="20" t="s">
        <v>112</v>
      </c>
      <c r="C21" s="25" t="s">
        <v>578</v>
      </c>
      <c r="D21" s="45"/>
      <c r="E21" s="135">
        <v>138.4</v>
      </c>
      <c r="F21" s="275">
        <v>1320</v>
      </c>
      <c r="G21" s="274"/>
      <c r="H21" s="275">
        <f>E21*F21</f>
        <v>182688</v>
      </c>
      <c r="I21" s="276">
        <f>+E21*G21</f>
        <v>0</v>
      </c>
      <c r="M21" s="286"/>
      <c r="P21" s="188"/>
    </row>
    <row r="22" spans="1:16" ht="12.75" customHeight="1">
      <c r="A22" s="50"/>
      <c r="B22" s="20"/>
      <c r="C22" s="25"/>
      <c r="D22" s="45"/>
      <c r="E22" s="135"/>
      <c r="F22" s="275"/>
      <c r="G22" s="274"/>
      <c r="H22" s="275"/>
      <c r="I22" s="436"/>
      <c r="M22" s="286"/>
      <c r="P22" s="188"/>
    </row>
    <row r="23" spans="1:16" ht="23.25" customHeight="1">
      <c r="A23" s="50">
        <v>21324</v>
      </c>
      <c r="B23" s="20" t="s">
        <v>112</v>
      </c>
      <c r="C23" s="25" t="s">
        <v>579</v>
      </c>
      <c r="D23" s="45"/>
      <c r="E23" s="135">
        <v>45.3</v>
      </c>
      <c r="F23" s="275"/>
      <c r="G23" s="274"/>
      <c r="H23" s="275"/>
      <c r="I23" s="436">
        <f>E23*G23</f>
        <v>0</v>
      </c>
      <c r="M23" s="286"/>
      <c r="P23" s="188"/>
    </row>
    <row r="24" spans="1:16" ht="12" customHeight="1" thickBot="1">
      <c r="A24" s="26"/>
      <c r="B24" s="26"/>
      <c r="C24" s="36"/>
      <c r="D24" s="61"/>
      <c r="E24" s="278"/>
      <c r="F24" s="287"/>
      <c r="G24" s="287"/>
      <c r="H24" s="76"/>
      <c r="I24" s="159"/>
      <c r="P24" s="188">
        <f aca="true" t="shared" si="0" ref="P24:P47">+H24/239.64-I24</f>
        <v>0</v>
      </c>
    </row>
    <row r="25" spans="1:126" ht="15" customHeight="1" thickTop="1">
      <c r="A25" s="27" t="s">
        <v>26</v>
      </c>
      <c r="B25" s="497" t="s">
        <v>54</v>
      </c>
      <c r="C25" s="501"/>
      <c r="D25" s="288"/>
      <c r="E25" s="289"/>
      <c r="F25" s="290"/>
      <c r="G25" s="290"/>
      <c r="H25" s="160">
        <f>SUM(H13:H24)</f>
        <v>188913</v>
      </c>
      <c r="I25" s="153">
        <f>SUM(I16:I24)</f>
        <v>0</v>
      </c>
      <c r="J25" s="282"/>
      <c r="K25" s="282"/>
      <c r="L25" s="10"/>
      <c r="M25" s="1"/>
      <c r="N25" s="1"/>
      <c r="O25" s="1"/>
      <c r="P25" s="188">
        <f t="shared" si="0"/>
        <v>788.3199799699549</v>
      </c>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row>
    <row r="26" spans="4:16" ht="12" customHeight="1">
      <c r="D26" s="291"/>
      <c r="E26" s="141"/>
      <c r="F26" s="291"/>
      <c r="G26" s="291"/>
      <c r="I26" s="148"/>
      <c r="P26" s="188">
        <f t="shared" si="0"/>
        <v>0</v>
      </c>
    </row>
    <row r="27" spans="1:126" ht="12.75">
      <c r="A27" s="14" t="s">
        <v>55</v>
      </c>
      <c r="B27" s="491" t="s">
        <v>31</v>
      </c>
      <c r="C27" s="492"/>
      <c r="D27" s="292"/>
      <c r="E27" s="145"/>
      <c r="F27" s="66"/>
      <c r="G27" s="66"/>
      <c r="H27" s="78"/>
      <c r="I27" s="158"/>
      <c r="J27" s="13"/>
      <c r="K27" s="13"/>
      <c r="L27" s="13"/>
      <c r="M27" s="1"/>
      <c r="N27" s="1"/>
      <c r="O27" s="1"/>
      <c r="P27" s="188">
        <f t="shared" si="0"/>
        <v>0</v>
      </c>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row>
    <row r="28" spans="1:126" ht="12" customHeight="1">
      <c r="A28" s="14"/>
      <c r="B28" s="51"/>
      <c r="C28" s="34"/>
      <c r="D28" s="292"/>
      <c r="E28" s="145"/>
      <c r="F28" s="66"/>
      <c r="G28" s="66"/>
      <c r="H28" s="78"/>
      <c r="I28" s="158"/>
      <c r="J28" s="13"/>
      <c r="K28" s="13"/>
      <c r="L28" s="13"/>
      <c r="M28" s="1"/>
      <c r="N28" s="1"/>
      <c r="O28" s="1"/>
      <c r="P28" s="188"/>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row>
    <row r="29" spans="1:16" ht="23.25" customHeight="1">
      <c r="A29" s="50" t="s">
        <v>32</v>
      </c>
      <c r="B29" s="20" t="s">
        <v>17</v>
      </c>
      <c r="C29" s="25" t="s">
        <v>576</v>
      </c>
      <c r="D29" s="45" t="s">
        <v>399</v>
      </c>
      <c r="E29" s="135">
        <v>47.5</v>
      </c>
      <c r="F29" s="275">
        <v>110</v>
      </c>
      <c r="G29" s="274"/>
      <c r="H29" s="275">
        <f>E29*F29</f>
        <v>5225</v>
      </c>
      <c r="I29" s="276">
        <f>+E29*G29</f>
        <v>0</v>
      </c>
      <c r="P29" s="188"/>
    </row>
    <row r="30" spans="1:16" ht="12" customHeight="1" thickBot="1">
      <c r="A30" s="26"/>
      <c r="B30" s="26"/>
      <c r="C30" s="36"/>
      <c r="D30" s="61"/>
      <c r="E30" s="278"/>
      <c r="F30" s="287"/>
      <c r="G30" s="287"/>
      <c r="H30" s="76"/>
      <c r="I30" s="159"/>
      <c r="M30" s="277"/>
      <c r="P30" s="188">
        <f t="shared" si="0"/>
        <v>0</v>
      </c>
    </row>
    <row r="31" spans="1:126" ht="15" customHeight="1" thickTop="1">
      <c r="A31" s="27" t="s">
        <v>55</v>
      </c>
      <c r="B31" s="497" t="s">
        <v>54</v>
      </c>
      <c r="C31" s="497"/>
      <c r="D31" s="67"/>
      <c r="E31" s="289"/>
      <c r="F31" s="290"/>
      <c r="G31" s="290"/>
      <c r="H31" s="160">
        <f>SUM(H27:H30)</f>
        <v>5225</v>
      </c>
      <c r="I31" s="153">
        <f>SUM(I26:I30)</f>
        <v>0</v>
      </c>
      <c r="J31" s="282"/>
      <c r="K31" s="282"/>
      <c r="L31" s="10"/>
      <c r="M31" s="277"/>
      <c r="N31" s="1"/>
      <c r="O31" s="1"/>
      <c r="P31" s="188">
        <f t="shared" si="0"/>
        <v>21.803538641295276</v>
      </c>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row>
    <row r="32" spans="4:16" ht="12" customHeight="1">
      <c r="D32" s="291"/>
      <c r="E32" s="141"/>
      <c r="F32" s="291"/>
      <c r="G32" s="291"/>
      <c r="I32" s="148"/>
      <c r="M32" s="277"/>
      <c r="P32" s="188">
        <f t="shared" si="0"/>
        <v>0</v>
      </c>
    </row>
    <row r="33" spans="1:126" ht="15" customHeight="1">
      <c r="A33" s="14" t="s">
        <v>68</v>
      </c>
      <c r="B33" s="491" t="s">
        <v>69</v>
      </c>
      <c r="C33" s="492"/>
      <c r="D33" s="292"/>
      <c r="E33" s="145"/>
      <c r="F33" s="66"/>
      <c r="G33" s="66"/>
      <c r="H33" s="78"/>
      <c r="I33" s="158"/>
      <c r="J33" s="13"/>
      <c r="K33" s="13"/>
      <c r="L33" s="13"/>
      <c r="M33" s="277"/>
      <c r="N33" s="1"/>
      <c r="O33" s="1"/>
      <c r="P33" s="188">
        <f t="shared" si="0"/>
        <v>0</v>
      </c>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row>
    <row r="34" spans="4:16" ht="12" customHeight="1">
      <c r="D34" s="291"/>
      <c r="E34" s="141"/>
      <c r="F34" s="291"/>
      <c r="G34" s="291"/>
      <c r="I34" s="148"/>
      <c r="M34" s="277"/>
      <c r="P34" s="188">
        <f t="shared" si="0"/>
        <v>0</v>
      </c>
    </row>
    <row r="35" spans="1:16" ht="22.5">
      <c r="A35" s="50" t="s">
        <v>184</v>
      </c>
      <c r="B35" s="50" t="s">
        <v>331</v>
      </c>
      <c r="C35" s="25" t="s">
        <v>332</v>
      </c>
      <c r="D35" s="193"/>
      <c r="E35" s="135">
        <v>34.4</v>
      </c>
      <c r="F35" s="293">
        <f>14.9*239.64</f>
        <v>3570.636</v>
      </c>
      <c r="G35" s="274"/>
      <c r="H35" s="191">
        <f>E35*F35</f>
        <v>122829.87839999999</v>
      </c>
      <c r="I35" s="276">
        <f>+E35*G35</f>
        <v>0</v>
      </c>
      <c r="M35" s="277"/>
      <c r="P35" s="188"/>
    </row>
    <row r="36" spans="1:16" ht="12" customHeight="1" thickBot="1">
      <c r="A36" s="26"/>
      <c r="B36" s="26"/>
      <c r="C36" s="36"/>
      <c r="D36" s="61"/>
      <c r="E36" s="278"/>
      <c r="F36" s="287"/>
      <c r="G36" s="287"/>
      <c r="H36" s="76"/>
      <c r="I36" s="159"/>
      <c r="M36" s="277"/>
      <c r="P36" s="188">
        <f t="shared" si="0"/>
        <v>0</v>
      </c>
    </row>
    <row r="37" spans="1:126" ht="24.75" customHeight="1" thickTop="1">
      <c r="A37" s="29" t="s">
        <v>68</v>
      </c>
      <c r="B37" s="497" t="s">
        <v>57</v>
      </c>
      <c r="C37" s="501"/>
      <c r="D37" s="288"/>
      <c r="E37" s="289"/>
      <c r="F37" s="290"/>
      <c r="G37" s="290"/>
      <c r="H37" s="162">
        <f>SUM(H33:H36)</f>
        <v>122829.87839999999</v>
      </c>
      <c r="I37" s="154">
        <f>SUM(I33:I36)</f>
        <v>0</v>
      </c>
      <c r="J37" s="282"/>
      <c r="K37" s="282"/>
      <c r="L37" s="10"/>
      <c r="M37" s="277"/>
      <c r="N37" s="1"/>
      <c r="O37" s="1"/>
      <c r="P37" s="188">
        <f t="shared" si="0"/>
        <v>512.56</v>
      </c>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row>
    <row r="38" spans="1:126" ht="12" customHeight="1">
      <c r="A38" s="14"/>
      <c r="B38" s="30"/>
      <c r="C38" s="30"/>
      <c r="D38" s="68"/>
      <c r="E38" s="294"/>
      <c r="F38" s="295"/>
      <c r="G38" s="295"/>
      <c r="H38" s="40"/>
      <c r="I38" s="296"/>
      <c r="J38" s="282"/>
      <c r="K38" s="282"/>
      <c r="L38" s="10"/>
      <c r="M38" s="277"/>
      <c r="N38" s="1"/>
      <c r="O38" s="1"/>
      <c r="P38" s="188">
        <f t="shared" si="0"/>
        <v>0</v>
      </c>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row>
    <row r="39" spans="1:126" ht="15" customHeight="1">
      <c r="A39" s="14" t="s">
        <v>52</v>
      </c>
      <c r="B39" s="491" t="s">
        <v>70</v>
      </c>
      <c r="C39" s="492"/>
      <c r="D39" s="292"/>
      <c r="E39" s="145"/>
      <c r="F39" s="66"/>
      <c r="G39" s="66"/>
      <c r="H39" s="78"/>
      <c r="I39" s="158"/>
      <c r="J39" s="13"/>
      <c r="K39" s="13"/>
      <c r="L39" s="13"/>
      <c r="M39" s="277"/>
      <c r="N39" s="1"/>
      <c r="O39" s="1"/>
      <c r="P39" s="188">
        <f t="shared" si="0"/>
        <v>0</v>
      </c>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row>
    <row r="40" spans="4:16" ht="12" customHeight="1">
      <c r="D40" s="291"/>
      <c r="E40" s="141"/>
      <c r="F40" s="291"/>
      <c r="G40" s="291"/>
      <c r="I40" s="148"/>
      <c r="M40" s="277"/>
      <c r="P40" s="188">
        <f t="shared" si="0"/>
        <v>0</v>
      </c>
    </row>
    <row r="41" spans="1:16" ht="22.5">
      <c r="A41" s="20" t="s">
        <v>71</v>
      </c>
      <c r="B41" s="20" t="s">
        <v>17</v>
      </c>
      <c r="C41" s="25" t="s">
        <v>333</v>
      </c>
      <c r="D41" s="45"/>
      <c r="E41" s="135">
        <v>70.4</v>
      </c>
      <c r="F41" s="275">
        <v>550</v>
      </c>
      <c r="G41" s="274"/>
      <c r="H41" s="275">
        <f>E41*F41</f>
        <v>38720</v>
      </c>
      <c r="I41" s="276">
        <f>+E41*G41</f>
        <v>0</v>
      </c>
      <c r="M41" s="277"/>
      <c r="P41" s="188">
        <f t="shared" si="0"/>
        <v>161.5756968786513</v>
      </c>
    </row>
    <row r="42" spans="1:16" ht="12" customHeight="1">
      <c r="A42" s="20"/>
      <c r="B42" s="20"/>
      <c r="C42" s="25"/>
      <c r="D42" s="45"/>
      <c r="E42" s="141"/>
      <c r="F42" s="275"/>
      <c r="G42" s="274"/>
      <c r="H42" s="275"/>
      <c r="I42" s="276"/>
      <c r="M42" s="277"/>
      <c r="P42" s="188">
        <f t="shared" si="0"/>
        <v>0</v>
      </c>
    </row>
    <row r="43" spans="1:16" ht="12.75">
      <c r="A43" s="50" t="s">
        <v>72</v>
      </c>
      <c r="B43" s="20" t="s">
        <v>17</v>
      </c>
      <c r="C43" s="25" t="s">
        <v>73</v>
      </c>
      <c r="D43" s="45"/>
      <c r="E43" s="135">
        <v>70.4</v>
      </c>
      <c r="F43" s="275">
        <v>120</v>
      </c>
      <c r="G43" s="274"/>
      <c r="H43" s="275">
        <f>E43*F43</f>
        <v>8448</v>
      </c>
      <c r="I43" s="276">
        <f>+E43*G43</f>
        <v>0</v>
      </c>
      <c r="M43" s="277"/>
      <c r="P43" s="188">
        <f t="shared" si="0"/>
        <v>35.25287931897847</v>
      </c>
    </row>
    <row r="44" spans="1:16" ht="12" customHeight="1" thickBot="1">
      <c r="A44" s="26"/>
      <c r="B44" s="26"/>
      <c r="C44" s="36"/>
      <c r="D44" s="61"/>
      <c r="E44" s="278"/>
      <c r="F44" s="287"/>
      <c r="G44" s="287"/>
      <c r="H44" s="76"/>
      <c r="I44" s="159"/>
      <c r="M44" s="277"/>
      <c r="P44" s="188">
        <f t="shared" si="0"/>
        <v>0</v>
      </c>
    </row>
    <row r="45" spans="1:126" ht="15" customHeight="1" thickTop="1">
      <c r="A45" s="27" t="s">
        <v>52</v>
      </c>
      <c r="B45" s="497" t="s">
        <v>56</v>
      </c>
      <c r="C45" s="497"/>
      <c r="D45" s="67"/>
      <c r="E45" s="289"/>
      <c r="F45" s="290"/>
      <c r="G45" s="290"/>
      <c r="H45" s="160">
        <f>SUM(H40:H44)</f>
        <v>47168</v>
      </c>
      <c r="I45" s="153">
        <f>SUM(I39:I44)</f>
        <v>0</v>
      </c>
      <c r="J45" s="282"/>
      <c r="K45" s="282"/>
      <c r="L45" s="10"/>
      <c r="M45" s="277"/>
      <c r="N45" s="1"/>
      <c r="O45" s="1"/>
      <c r="P45" s="188">
        <f t="shared" si="0"/>
        <v>196.8285761976298</v>
      </c>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row>
    <row r="46" spans="4:16" ht="12" customHeight="1">
      <c r="D46" s="291"/>
      <c r="E46" s="141"/>
      <c r="F46" s="291"/>
      <c r="G46" s="291"/>
      <c r="I46" s="148"/>
      <c r="M46" s="277"/>
      <c r="P46" s="188">
        <f t="shared" si="0"/>
        <v>0</v>
      </c>
    </row>
    <row r="47" spans="1:126" ht="24.75" customHeight="1">
      <c r="A47" s="15" t="s">
        <v>74</v>
      </c>
      <c r="B47" s="491" t="s">
        <v>75</v>
      </c>
      <c r="C47" s="492"/>
      <c r="D47" s="292"/>
      <c r="E47" s="145"/>
      <c r="F47" s="66"/>
      <c r="G47" s="66"/>
      <c r="H47" s="78"/>
      <c r="I47" s="158"/>
      <c r="J47" s="13"/>
      <c r="K47" s="13"/>
      <c r="L47" s="13"/>
      <c r="M47" s="277"/>
      <c r="N47" s="1"/>
      <c r="O47" s="1"/>
      <c r="P47" s="188">
        <f t="shared" si="0"/>
        <v>0</v>
      </c>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row>
    <row r="48" spans="1:126" ht="12" customHeight="1">
      <c r="A48" s="15"/>
      <c r="B48" s="51"/>
      <c r="C48" s="34"/>
      <c r="D48" s="292"/>
      <c r="E48" s="145"/>
      <c r="F48" s="66"/>
      <c r="G48" s="66"/>
      <c r="H48" s="78"/>
      <c r="I48" s="158"/>
      <c r="J48" s="13"/>
      <c r="K48" s="13"/>
      <c r="L48" s="13"/>
      <c r="M48" s="277"/>
      <c r="N48" s="1"/>
      <c r="O48" s="1"/>
      <c r="P48" s="188"/>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row>
    <row r="49" spans="1:16" ht="24" customHeight="1">
      <c r="A49" s="50" t="s">
        <v>121</v>
      </c>
      <c r="B49" s="20" t="s">
        <v>76</v>
      </c>
      <c r="C49" s="25" t="s">
        <v>122</v>
      </c>
      <c r="D49" s="45"/>
      <c r="E49" s="135">
        <v>0</v>
      </c>
      <c r="F49" s="275">
        <v>175</v>
      </c>
      <c r="G49" s="274"/>
      <c r="H49" s="275">
        <f>E49*F49</f>
        <v>0</v>
      </c>
      <c r="I49" s="276">
        <f>+E49*G49</f>
        <v>0</v>
      </c>
      <c r="M49" s="286"/>
      <c r="P49" s="188"/>
    </row>
    <row r="50" spans="4:16" ht="12" customHeight="1">
      <c r="D50" s="291"/>
      <c r="E50" s="141"/>
      <c r="F50" s="291"/>
      <c r="G50" s="291"/>
      <c r="I50" s="148"/>
      <c r="M50" s="286"/>
      <c r="P50" s="188"/>
    </row>
    <row r="51" spans="1:16" ht="24" customHeight="1">
      <c r="A51" s="50" t="s">
        <v>77</v>
      </c>
      <c r="B51" s="20" t="s">
        <v>76</v>
      </c>
      <c r="C51" s="25" t="s">
        <v>580</v>
      </c>
      <c r="D51" s="45" t="s">
        <v>400</v>
      </c>
      <c r="E51" s="135">
        <v>398.69</v>
      </c>
      <c r="F51" s="275">
        <v>490</v>
      </c>
      <c r="G51" s="274"/>
      <c r="H51" s="275">
        <f>E51*F51</f>
        <v>195358.1</v>
      </c>
      <c r="I51" s="276">
        <f>+E51*G51</f>
        <v>0</v>
      </c>
      <c r="M51" s="286"/>
      <c r="P51" s="188"/>
    </row>
    <row r="52" spans="1:16" ht="12.75">
      <c r="A52" s="20"/>
      <c r="B52" s="20"/>
      <c r="C52" s="25"/>
      <c r="D52" s="45"/>
      <c r="E52" s="135"/>
      <c r="F52" s="275"/>
      <c r="G52" s="274"/>
      <c r="H52" s="275"/>
      <c r="I52" s="276"/>
      <c r="M52" s="286"/>
      <c r="P52" s="188"/>
    </row>
    <row r="53" spans="1:16" ht="13.5" customHeight="1">
      <c r="A53" s="50" t="s">
        <v>78</v>
      </c>
      <c r="B53" s="20" t="s">
        <v>112</v>
      </c>
      <c r="C53" s="25" t="s">
        <v>79</v>
      </c>
      <c r="D53" s="45"/>
      <c r="E53" s="135">
        <v>0</v>
      </c>
      <c r="F53" s="275">
        <v>100</v>
      </c>
      <c r="G53" s="274"/>
      <c r="H53" s="275">
        <f>E53*F53</f>
        <v>0</v>
      </c>
      <c r="I53" s="276">
        <f>+E53*G53</f>
        <v>0</v>
      </c>
      <c r="M53" s="286"/>
      <c r="P53" s="188"/>
    </row>
    <row r="54" spans="1:16" ht="12" customHeight="1">
      <c r="A54" s="20"/>
      <c r="B54" s="20"/>
      <c r="C54" s="25"/>
      <c r="D54" s="45"/>
      <c r="E54" s="141"/>
      <c r="F54" s="275"/>
      <c r="G54" s="274"/>
      <c r="H54" s="275"/>
      <c r="I54" s="276"/>
      <c r="M54" s="286"/>
      <c r="P54" s="188"/>
    </row>
    <row r="55" spans="1:16" ht="22.5">
      <c r="A55" s="50" t="s">
        <v>80</v>
      </c>
      <c r="B55" s="20" t="s">
        <v>112</v>
      </c>
      <c r="C55" s="25" t="s">
        <v>95</v>
      </c>
      <c r="D55" s="45"/>
      <c r="E55" s="135">
        <v>0</v>
      </c>
      <c r="F55" s="275">
        <v>140</v>
      </c>
      <c r="G55" s="274"/>
      <c r="H55" s="275">
        <f>E55*F55</f>
        <v>0</v>
      </c>
      <c r="I55" s="276">
        <f>+E55*G55</f>
        <v>0</v>
      </c>
      <c r="M55" s="286"/>
      <c r="P55" s="188"/>
    </row>
    <row r="56" spans="1:16" ht="12" customHeight="1">
      <c r="A56" s="20"/>
      <c r="B56" s="20"/>
      <c r="C56" s="25"/>
      <c r="D56" s="45"/>
      <c r="E56" s="141"/>
      <c r="F56" s="275"/>
      <c r="G56" s="274"/>
      <c r="H56" s="275"/>
      <c r="I56" s="276"/>
      <c r="M56" s="286"/>
      <c r="P56" s="188"/>
    </row>
    <row r="57" spans="1:16" ht="45">
      <c r="A57" s="50" t="s">
        <v>81</v>
      </c>
      <c r="B57" s="20" t="s">
        <v>76</v>
      </c>
      <c r="C57" s="25" t="s">
        <v>155</v>
      </c>
      <c r="D57" s="45"/>
      <c r="E57" s="135">
        <v>398.69</v>
      </c>
      <c r="F57" s="275">
        <v>1540</v>
      </c>
      <c r="G57" s="274"/>
      <c r="H57" s="275">
        <f>E57*F57</f>
        <v>613982.6</v>
      </c>
      <c r="I57" s="276">
        <f>+E57*G57</f>
        <v>0</v>
      </c>
      <c r="M57" s="286"/>
      <c r="P57" s="188"/>
    </row>
    <row r="58" spans="1:16" ht="12" customHeight="1" thickBot="1">
      <c r="A58" s="26"/>
      <c r="B58" s="26"/>
      <c r="C58" s="36"/>
      <c r="D58" s="61"/>
      <c r="E58" s="278"/>
      <c r="F58" s="287"/>
      <c r="G58" s="287"/>
      <c r="H58" s="76"/>
      <c r="I58" s="159"/>
      <c r="M58" s="277"/>
      <c r="P58" s="188">
        <f>+H58/239.64-I58</f>
        <v>0</v>
      </c>
    </row>
    <row r="59" spans="1:126" ht="24.75" customHeight="1" thickTop="1">
      <c r="A59" s="29" t="s">
        <v>74</v>
      </c>
      <c r="B59" s="497" t="s">
        <v>58</v>
      </c>
      <c r="C59" s="501"/>
      <c r="D59" s="288"/>
      <c r="E59" s="289"/>
      <c r="F59" s="290"/>
      <c r="G59" s="290"/>
      <c r="H59" s="162">
        <f>SUM(H58:H58)</f>
        <v>0</v>
      </c>
      <c r="I59" s="154">
        <f>SUM(I47:I58)</f>
        <v>0</v>
      </c>
      <c r="J59" s="282"/>
      <c r="K59" s="282"/>
      <c r="L59" s="10"/>
      <c r="M59" s="277"/>
      <c r="N59" s="1"/>
      <c r="O59" s="1"/>
      <c r="P59" s="188">
        <f>+H59/239.64-I59</f>
        <v>0</v>
      </c>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row>
    <row r="60" spans="4:13" ht="6" customHeight="1" thickBot="1">
      <c r="D60" s="291"/>
      <c r="E60" s="141"/>
      <c r="F60" s="291"/>
      <c r="G60" s="291"/>
      <c r="I60" s="148"/>
      <c r="M60" s="277"/>
    </row>
    <row r="61" spans="1:16" ht="15" customHeight="1" thickBot="1">
      <c r="A61" s="120" t="s">
        <v>24</v>
      </c>
      <c r="B61" s="502" t="s">
        <v>53</v>
      </c>
      <c r="C61" s="535"/>
      <c r="D61" s="297"/>
      <c r="E61" s="510"/>
      <c r="F61" s="536"/>
      <c r="G61" s="297"/>
      <c r="H61" s="163">
        <f>H25+H31+H37+H45+H59</f>
        <v>364135.8784</v>
      </c>
      <c r="I61" s="164">
        <f>I25+I31+I37+I45+I59</f>
        <v>0</v>
      </c>
      <c r="M61" s="277"/>
      <c r="P61" s="188">
        <f>+H61/239.64-I61</f>
        <v>1519.51209480888</v>
      </c>
    </row>
    <row r="62" spans="4:9" ht="15" customHeight="1">
      <c r="D62" s="291"/>
      <c r="E62" s="141"/>
      <c r="F62" s="291"/>
      <c r="G62" s="291"/>
      <c r="I62" s="148"/>
    </row>
    <row r="63" spans="1:126" ht="15" customHeight="1">
      <c r="A63" s="19" t="s">
        <v>87</v>
      </c>
      <c r="B63" s="494" t="s">
        <v>88</v>
      </c>
      <c r="C63" s="534"/>
      <c r="D63" s="292"/>
      <c r="E63" s="298"/>
      <c r="F63" s="299"/>
      <c r="G63" s="299"/>
      <c r="H63" s="268"/>
      <c r="I63" s="156"/>
      <c r="J63" s="1"/>
      <c r="K63" s="1"/>
      <c r="L63" s="1"/>
      <c r="M63" s="1"/>
      <c r="N63" s="1"/>
      <c r="O63" s="1"/>
      <c r="P63" s="188">
        <f>+H63/239.64-I63</f>
        <v>0</v>
      </c>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row>
    <row r="64" spans="1:126" ht="15" customHeight="1">
      <c r="A64" s="124"/>
      <c r="B64" s="125"/>
      <c r="C64" s="264"/>
      <c r="D64" s="292"/>
      <c r="E64" s="298"/>
      <c r="F64" s="303"/>
      <c r="G64" s="303"/>
      <c r="H64" s="268"/>
      <c r="I64" s="156"/>
      <c r="J64" s="1"/>
      <c r="K64" s="1"/>
      <c r="L64" s="1"/>
      <c r="M64" s="1"/>
      <c r="N64" s="1"/>
      <c r="O64" s="1"/>
      <c r="P64" s="188">
        <f>+H64/239.64-I64</f>
        <v>0</v>
      </c>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row>
    <row r="65" spans="1:126" s="17" customFormat="1" ht="15" customHeight="1">
      <c r="A65" s="14" t="s">
        <v>171</v>
      </c>
      <c r="B65" s="491" t="s">
        <v>172</v>
      </c>
      <c r="C65" s="492"/>
      <c r="D65" s="292"/>
      <c r="E65" s="145"/>
      <c r="F65" s="150"/>
      <c r="G65" s="150"/>
      <c r="H65" s="78"/>
      <c r="I65" s="158"/>
      <c r="J65" s="304"/>
      <c r="K65" s="13"/>
      <c r="L65" s="13"/>
      <c r="M65" s="16"/>
      <c r="N65" s="16"/>
      <c r="O65" s="16"/>
      <c r="P65" s="188">
        <f>+H65/239.64-I65</f>
        <v>0</v>
      </c>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row>
    <row r="66" spans="1:126" s="17" customFormat="1" ht="15" customHeight="1">
      <c r="A66" s="14"/>
      <c r="B66" s="51"/>
      <c r="C66" s="34"/>
      <c r="D66" s="292"/>
      <c r="E66" s="145"/>
      <c r="F66" s="150"/>
      <c r="G66" s="150"/>
      <c r="H66" s="78"/>
      <c r="I66" s="158"/>
      <c r="J66" s="304"/>
      <c r="K66" s="13"/>
      <c r="L66" s="13"/>
      <c r="M66" s="16"/>
      <c r="N66" s="16"/>
      <c r="O66" s="16"/>
      <c r="P66" s="188">
        <f>+H66/239.64-I66</f>
        <v>0</v>
      </c>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row>
    <row r="67" spans="1:16" ht="22.5">
      <c r="A67" s="20" t="s">
        <v>340</v>
      </c>
      <c r="B67" s="20" t="s">
        <v>44</v>
      </c>
      <c r="C67" s="25" t="s">
        <v>341</v>
      </c>
      <c r="D67" s="45"/>
      <c r="E67" s="135">
        <v>36</v>
      </c>
      <c r="F67" s="213">
        <v>1900</v>
      </c>
      <c r="G67" s="274"/>
      <c r="H67" s="305">
        <f>+E67*F67</f>
        <v>68400</v>
      </c>
      <c r="I67" s="276">
        <f>+E67*G67</f>
        <v>0</v>
      </c>
      <c r="J67" s="306"/>
      <c r="P67" s="188"/>
    </row>
    <row r="68" spans="1:16" ht="12" customHeight="1" thickBot="1">
      <c r="A68" s="26"/>
      <c r="B68" s="26"/>
      <c r="C68" s="36"/>
      <c r="D68" s="61"/>
      <c r="E68" s="278"/>
      <c r="F68" s="287"/>
      <c r="G68" s="287"/>
      <c r="H68" s="76"/>
      <c r="I68" s="159"/>
      <c r="J68" s="306"/>
      <c r="P68" s="188">
        <f aca="true" t="shared" si="1" ref="P68:P79">+H68/239.64-I68</f>
        <v>0</v>
      </c>
    </row>
    <row r="69" spans="1:126" ht="24.75" customHeight="1" thickTop="1">
      <c r="A69" s="29" t="s">
        <v>171</v>
      </c>
      <c r="B69" s="497" t="s">
        <v>174</v>
      </c>
      <c r="C69" s="501"/>
      <c r="D69" s="288"/>
      <c r="E69" s="289"/>
      <c r="F69" s="290"/>
      <c r="G69" s="290"/>
      <c r="H69" s="162">
        <f>SUM(H65:H68)</f>
        <v>68400</v>
      </c>
      <c r="I69" s="154">
        <f>SUM(I66:I68)</f>
        <v>0</v>
      </c>
      <c r="J69" s="307"/>
      <c r="K69" s="282"/>
      <c r="L69" s="10"/>
      <c r="M69" s="1"/>
      <c r="N69" s="1"/>
      <c r="O69" s="1"/>
      <c r="P69" s="188">
        <f t="shared" si="1"/>
        <v>285.42814221332</v>
      </c>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row>
    <row r="70" spans="4:16" ht="6" customHeight="1" thickBot="1">
      <c r="D70" s="291"/>
      <c r="E70" s="141"/>
      <c r="F70" s="291"/>
      <c r="G70" s="291"/>
      <c r="I70" s="148"/>
      <c r="J70" s="306"/>
      <c r="P70" s="188">
        <f t="shared" si="1"/>
        <v>0</v>
      </c>
    </row>
    <row r="71" spans="1:16" ht="15" customHeight="1" thickBot="1">
      <c r="A71" s="120" t="s">
        <v>87</v>
      </c>
      <c r="B71" s="502" t="s">
        <v>4</v>
      </c>
      <c r="C71" s="535"/>
      <c r="D71" s="297"/>
      <c r="E71" s="510"/>
      <c r="F71" s="536"/>
      <c r="G71" s="297"/>
      <c r="H71" s="163">
        <f>+H69</f>
        <v>68400</v>
      </c>
      <c r="I71" s="164">
        <f>+I69</f>
        <v>0</v>
      </c>
      <c r="J71" s="306"/>
      <c r="P71" s="188">
        <f t="shared" si="1"/>
        <v>285.42814221332</v>
      </c>
    </row>
    <row r="72" spans="1:16" ht="15" customHeight="1">
      <c r="A72" s="170"/>
      <c r="B72" s="165"/>
      <c r="C72" s="308"/>
      <c r="D72" s="309"/>
      <c r="E72" s="256"/>
      <c r="F72" s="309"/>
      <c r="G72" s="309"/>
      <c r="H72" s="168"/>
      <c r="I72" s="169"/>
      <c r="P72" s="188">
        <f t="shared" si="1"/>
        <v>0</v>
      </c>
    </row>
    <row r="73" spans="1:126" ht="15" customHeight="1">
      <c r="A73" s="19" t="s">
        <v>343</v>
      </c>
      <c r="B73" s="494" t="s">
        <v>344</v>
      </c>
      <c r="C73" s="534"/>
      <c r="D73" s="292"/>
      <c r="E73" s="298"/>
      <c r="F73" s="299"/>
      <c r="G73" s="268"/>
      <c r="H73" s="310"/>
      <c r="I73" s="311"/>
      <c r="J73" s="1"/>
      <c r="K73" s="1"/>
      <c r="L73" s="1"/>
      <c r="M73" s="1"/>
      <c r="N73" s="1"/>
      <c r="O73" s="1"/>
      <c r="P73" s="188">
        <f t="shared" si="1"/>
        <v>0</v>
      </c>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row>
    <row r="74" spans="4:16" ht="12" customHeight="1">
      <c r="D74" s="291"/>
      <c r="E74" s="141"/>
      <c r="F74" s="291"/>
      <c r="G74" s="79"/>
      <c r="H74"/>
      <c r="I74" s="24"/>
      <c r="P74" s="188">
        <f t="shared" si="1"/>
        <v>0</v>
      </c>
    </row>
    <row r="75" spans="1:16" ht="12" customHeight="1">
      <c r="A75" s="197" t="s">
        <v>345</v>
      </c>
      <c r="B75" s="491" t="s">
        <v>346</v>
      </c>
      <c r="C75" s="492"/>
      <c r="D75" s="262"/>
      <c r="E75" s="140"/>
      <c r="F75" s="12"/>
      <c r="G75" s="312"/>
      <c r="H75" s="12"/>
      <c r="I75" s="312"/>
      <c r="P75" s="188">
        <f t="shared" si="1"/>
        <v>0</v>
      </c>
    </row>
    <row r="76" spans="1:16" ht="12" customHeight="1">
      <c r="A76" s="313"/>
      <c r="G76" s="314"/>
      <c r="H76" s="24"/>
      <c r="I76" s="314"/>
      <c r="P76" s="188">
        <f t="shared" si="1"/>
        <v>0</v>
      </c>
    </row>
    <row r="77" spans="1:16" ht="24" customHeight="1">
      <c r="A77" s="220" t="s">
        <v>351</v>
      </c>
      <c r="B77" s="20" t="s">
        <v>348</v>
      </c>
      <c r="C77" s="25" t="s">
        <v>352</v>
      </c>
      <c r="D77" s="45" t="s">
        <v>401</v>
      </c>
      <c r="E77" s="135">
        <v>15</v>
      </c>
      <c r="F77" s="213">
        <v>5850</v>
      </c>
      <c r="G77" s="274"/>
      <c r="H77" s="305">
        <f>+E77*F77</f>
        <v>87750</v>
      </c>
      <c r="I77" s="276">
        <f>+E77*G77</f>
        <v>0</v>
      </c>
      <c r="M77" s="277"/>
      <c r="P77" s="188">
        <f>+H77/239.64-I77</f>
        <v>366.17426139208817</v>
      </c>
    </row>
    <row r="78" spans="1:16" ht="12" customHeight="1">
      <c r="A78" s="313"/>
      <c r="G78" s="314"/>
      <c r="H78" s="148"/>
      <c r="I78" s="314"/>
      <c r="P78" s="188"/>
    </row>
    <row r="79" spans="1:16" ht="24" customHeight="1">
      <c r="A79" s="220" t="s">
        <v>402</v>
      </c>
      <c r="B79" s="20" t="s">
        <v>348</v>
      </c>
      <c r="C79" s="25" t="s">
        <v>403</v>
      </c>
      <c r="D79" s="45"/>
      <c r="E79" s="135"/>
      <c r="F79" s="213"/>
      <c r="G79" s="274"/>
      <c r="H79" s="305"/>
      <c r="I79" s="276"/>
      <c r="M79" s="277"/>
      <c r="P79" s="188">
        <f t="shared" si="1"/>
        <v>0</v>
      </c>
    </row>
    <row r="80" spans="1:16" ht="12" customHeight="1">
      <c r="A80" s="220"/>
      <c r="B80" s="20"/>
      <c r="C80" s="391" t="s">
        <v>404</v>
      </c>
      <c r="D80" s="45" t="s">
        <v>405</v>
      </c>
      <c r="E80" s="135">
        <v>15.99</v>
      </c>
      <c r="F80" s="213">
        <v>5850</v>
      </c>
      <c r="G80" s="274"/>
      <c r="H80" s="305">
        <f>+E80*F80</f>
        <v>93541.5</v>
      </c>
      <c r="I80" s="276">
        <f>+E80*G80</f>
        <v>0</v>
      </c>
      <c r="M80" s="277"/>
      <c r="P80" s="188"/>
    </row>
    <row r="81" spans="1:16" ht="12" customHeight="1">
      <c r="A81" s="220"/>
      <c r="B81" s="20"/>
      <c r="C81" s="391" t="s">
        <v>406</v>
      </c>
      <c r="D81" s="45" t="s">
        <v>407</v>
      </c>
      <c r="E81" s="135">
        <v>29.52</v>
      </c>
      <c r="F81" s="213">
        <v>5850</v>
      </c>
      <c r="G81" s="274"/>
      <c r="H81" s="305">
        <f>+E81*F81</f>
        <v>172692</v>
      </c>
      <c r="I81" s="276">
        <f>+E81*G81</f>
        <v>0</v>
      </c>
      <c r="M81" s="277"/>
      <c r="P81" s="188"/>
    </row>
    <row r="82" spans="1:16" ht="12" customHeight="1" thickBot="1">
      <c r="A82" s="28"/>
      <c r="B82" s="28"/>
      <c r="C82" s="28"/>
      <c r="D82" s="28"/>
      <c r="E82" s="249"/>
      <c r="F82" s="28"/>
      <c r="G82" s="215"/>
      <c r="H82" s="28"/>
      <c r="I82" s="215"/>
      <c r="M82" s="277"/>
      <c r="P82" s="188">
        <f>+H82/239.64-I82</f>
        <v>0</v>
      </c>
    </row>
    <row r="83" spans="1:16" ht="12" customHeight="1" thickTop="1">
      <c r="A83" s="27" t="s">
        <v>345</v>
      </c>
      <c r="B83" s="497" t="s">
        <v>354</v>
      </c>
      <c r="C83" s="501"/>
      <c r="D83" s="41"/>
      <c r="E83" s="280"/>
      <c r="F83" s="281"/>
      <c r="G83" s="317"/>
      <c r="H83" s="115">
        <f>SUM(H76:H82)</f>
        <v>353983.5</v>
      </c>
      <c r="I83" s="153">
        <f>SUM(I75:I82)</f>
        <v>0</v>
      </c>
      <c r="M83" s="277"/>
      <c r="P83" s="188">
        <f>+H83/239.64-I83</f>
        <v>1477.1469704556837</v>
      </c>
    </row>
    <row r="84" spans="5:16" ht="12" customHeight="1">
      <c r="E84" s="318"/>
      <c r="F84" s="186"/>
      <c r="G84" s="314"/>
      <c r="H84" s="319"/>
      <c r="I84" s="314"/>
      <c r="M84" s="277"/>
      <c r="P84" s="188">
        <f>+H84/239.64-I84</f>
        <v>0</v>
      </c>
    </row>
    <row r="85" spans="1:16" ht="12" customHeight="1">
      <c r="A85" s="320" t="s">
        <v>355</v>
      </c>
      <c r="B85" s="517" t="s">
        <v>356</v>
      </c>
      <c r="C85" s="518"/>
      <c r="D85" s="321"/>
      <c r="G85" s="314"/>
      <c r="H85" s="319"/>
      <c r="I85" s="314"/>
      <c r="M85" s="277"/>
      <c r="P85" s="188">
        <f>+H85/239.64-I85</f>
        <v>0</v>
      </c>
    </row>
    <row r="86" spans="2:16" ht="12" customHeight="1">
      <c r="B86" s="184"/>
      <c r="D86" s="184"/>
      <c r="G86" s="314"/>
      <c r="H86" s="319"/>
      <c r="I86" s="314"/>
      <c r="M86" s="277"/>
      <c r="P86" s="188"/>
    </row>
    <row r="87" spans="1:16" ht="34.5" customHeight="1">
      <c r="A87" s="220" t="s">
        <v>408</v>
      </c>
      <c r="B87" s="20" t="s">
        <v>358</v>
      </c>
      <c r="C87" s="322" t="s">
        <v>409</v>
      </c>
      <c r="D87" s="189" t="s">
        <v>410</v>
      </c>
      <c r="E87" s="187">
        <v>1463.4</v>
      </c>
      <c r="F87" s="213">
        <v>290</v>
      </c>
      <c r="G87" s="274"/>
      <c r="H87" s="305">
        <f>+E87*F87</f>
        <v>424386</v>
      </c>
      <c r="I87" s="276">
        <f>+E87*G87</f>
        <v>0</v>
      </c>
      <c r="M87" s="277"/>
      <c r="P87" s="188"/>
    </row>
    <row r="88" spans="1:16" ht="12" customHeight="1" thickBot="1">
      <c r="A88" s="28"/>
      <c r="B88" s="214"/>
      <c r="C88" s="28"/>
      <c r="D88" s="214"/>
      <c r="E88" s="249"/>
      <c r="F88" s="28"/>
      <c r="G88" s="215"/>
      <c r="H88" s="216"/>
      <c r="I88" s="215"/>
      <c r="M88" s="277"/>
      <c r="P88" s="188">
        <f>+H88/239.64-I88</f>
        <v>0</v>
      </c>
    </row>
    <row r="89" spans="1:16" ht="12" customHeight="1" thickTop="1">
      <c r="A89" s="27" t="s">
        <v>355</v>
      </c>
      <c r="B89" s="497" t="s">
        <v>360</v>
      </c>
      <c r="C89" s="501"/>
      <c r="D89" s="41"/>
      <c r="E89" s="280"/>
      <c r="F89" s="281"/>
      <c r="G89" s="317"/>
      <c r="H89" s="115">
        <f>SUM(H86:H88)</f>
        <v>424386</v>
      </c>
      <c r="I89" s="153">
        <f>SUM(I86:I88)</f>
        <v>0</v>
      </c>
      <c r="M89" s="277"/>
      <c r="P89" s="188">
        <f>+H89/239.64-I89</f>
        <v>1770.9313970956437</v>
      </c>
    </row>
    <row r="90" spans="2:16" ht="12" customHeight="1">
      <c r="B90" s="184"/>
      <c r="D90" s="184"/>
      <c r="E90" s="318"/>
      <c r="F90" s="186"/>
      <c r="G90" s="314"/>
      <c r="H90" s="319"/>
      <c r="I90" s="314"/>
      <c r="P90" s="188">
        <f>+H90/239.64-I90</f>
        <v>0</v>
      </c>
    </row>
    <row r="91" spans="1:16" ht="12" customHeight="1">
      <c r="A91" s="197" t="s">
        <v>361</v>
      </c>
      <c r="B91" s="491" t="s">
        <v>362</v>
      </c>
      <c r="C91" s="492"/>
      <c r="D91" s="184"/>
      <c r="G91" s="314"/>
      <c r="H91" s="319"/>
      <c r="I91" s="314"/>
      <c r="P91" s="188">
        <f>+H91/239.64-I91</f>
        <v>0</v>
      </c>
    </row>
    <row r="92" spans="1:16" ht="12" customHeight="1">
      <c r="A92" s="197"/>
      <c r="B92" s="51"/>
      <c r="C92" s="34"/>
      <c r="D92" s="184"/>
      <c r="G92" s="314"/>
      <c r="H92" s="392"/>
      <c r="I92" s="314"/>
      <c r="P92" s="188"/>
    </row>
    <row r="93" spans="1:9" ht="34.5" customHeight="1">
      <c r="A93" s="220" t="s">
        <v>363</v>
      </c>
      <c r="B93" s="237" t="s">
        <v>331</v>
      </c>
      <c r="C93" s="192" t="s">
        <v>364</v>
      </c>
      <c r="D93" s="325" t="s">
        <v>411</v>
      </c>
      <c r="E93" s="187">
        <v>32.57</v>
      </c>
      <c r="F93" s="213">
        <v>25500</v>
      </c>
      <c r="G93" s="326"/>
      <c r="H93" s="305">
        <f>+E93*F93</f>
        <v>830535</v>
      </c>
      <c r="I93" s="327">
        <f>+E93*G93</f>
        <v>0</v>
      </c>
    </row>
    <row r="94" spans="1:9" ht="12" customHeight="1">
      <c r="A94" s="220"/>
      <c r="B94" s="237"/>
      <c r="C94" s="192"/>
      <c r="D94" s="325"/>
      <c r="E94" s="135"/>
      <c r="F94" s="213"/>
      <c r="G94" s="326"/>
      <c r="H94" s="305"/>
      <c r="I94" s="327"/>
    </row>
    <row r="95" spans="1:16" ht="36" customHeight="1">
      <c r="A95" s="220" t="s">
        <v>412</v>
      </c>
      <c r="B95" s="130" t="s">
        <v>331</v>
      </c>
      <c r="C95" s="25" t="s">
        <v>413</v>
      </c>
      <c r="D95" s="189" t="s">
        <v>414</v>
      </c>
      <c r="E95" s="187">
        <v>15.25</v>
      </c>
      <c r="F95" s="213">
        <v>27500</v>
      </c>
      <c r="G95" s="274"/>
      <c r="H95" s="305">
        <f>+E95*F95</f>
        <v>419375</v>
      </c>
      <c r="I95" s="276">
        <f>+E95*G95</f>
        <v>0</v>
      </c>
      <c r="M95" t="s">
        <v>415</v>
      </c>
      <c r="P95" s="188">
        <f>+H95/239.64-I95</f>
        <v>1750.0208646302788</v>
      </c>
    </row>
    <row r="96" spans="1:16" ht="12" customHeight="1">
      <c r="A96" s="220"/>
      <c r="B96" s="130"/>
      <c r="C96" s="25"/>
      <c r="D96" s="189"/>
      <c r="E96" s="324"/>
      <c r="F96" s="213"/>
      <c r="G96" s="274"/>
      <c r="H96" s="305"/>
      <c r="I96" s="276"/>
      <c r="P96" s="188"/>
    </row>
    <row r="97" spans="1:9" ht="24" customHeight="1">
      <c r="A97" s="393" t="s">
        <v>416</v>
      </c>
      <c r="B97" s="237" t="s">
        <v>331</v>
      </c>
      <c r="C97" s="192" t="s">
        <v>417</v>
      </c>
      <c r="D97" s="189"/>
      <c r="E97" s="394">
        <v>15.3</v>
      </c>
      <c r="F97" s="213">
        <v>1320</v>
      </c>
      <c r="G97" s="326"/>
      <c r="H97" s="305">
        <f>+E97*F97</f>
        <v>20196</v>
      </c>
      <c r="I97" s="327">
        <f>+E97*G97</f>
        <v>0</v>
      </c>
    </row>
    <row r="98" spans="1:9" ht="12.75" customHeight="1">
      <c r="A98" s="220"/>
      <c r="B98" s="237"/>
      <c r="C98" s="192"/>
      <c r="D98" s="189"/>
      <c r="E98" s="324"/>
      <c r="F98" s="213"/>
      <c r="G98" s="326"/>
      <c r="H98" s="305"/>
      <c r="I98" s="327"/>
    </row>
    <row r="99" spans="1:9" ht="24" customHeight="1">
      <c r="A99" s="393" t="s">
        <v>418</v>
      </c>
      <c r="B99" s="237" t="s">
        <v>331</v>
      </c>
      <c r="C99" s="192" t="s">
        <v>419</v>
      </c>
      <c r="D99" s="189"/>
      <c r="E99" s="394">
        <v>15.3</v>
      </c>
      <c r="F99" s="213">
        <v>1180</v>
      </c>
      <c r="G99" s="326"/>
      <c r="H99" s="305">
        <f>+E99*F99</f>
        <v>18054</v>
      </c>
      <c r="I99" s="327">
        <f>+E99*G99</f>
        <v>0</v>
      </c>
    </row>
    <row r="100" spans="1:9" ht="12" customHeight="1">
      <c r="A100" s="393"/>
      <c r="B100" s="237"/>
      <c r="C100" s="192"/>
      <c r="D100" s="189"/>
      <c r="E100" s="187"/>
      <c r="F100" s="213"/>
      <c r="G100" s="326"/>
      <c r="H100" s="305"/>
      <c r="I100" s="327"/>
    </row>
    <row r="101" spans="1:9" ht="24" customHeight="1">
      <c r="A101" s="220" t="s">
        <v>420</v>
      </c>
      <c r="B101" s="237" t="s">
        <v>331</v>
      </c>
      <c r="C101" s="192" t="s">
        <v>421</v>
      </c>
      <c r="D101" s="189"/>
      <c r="E101" s="394">
        <v>15.3</v>
      </c>
      <c r="F101" s="213">
        <v>1540</v>
      </c>
      <c r="G101" s="326"/>
      <c r="H101" s="305">
        <f>+E101*F101</f>
        <v>23562</v>
      </c>
      <c r="I101" s="327">
        <f>+E101*G101</f>
        <v>0</v>
      </c>
    </row>
    <row r="102" spans="1:9" ht="12" customHeight="1">
      <c r="A102" s="220"/>
      <c r="B102" s="237"/>
      <c r="C102" s="192"/>
      <c r="D102" s="189"/>
      <c r="E102" s="324"/>
      <c r="F102" s="213"/>
      <c r="G102" s="326"/>
      <c r="H102" s="305"/>
      <c r="I102" s="327"/>
    </row>
    <row r="103" spans="1:9" ht="24" customHeight="1">
      <c r="A103" s="220" t="s">
        <v>422</v>
      </c>
      <c r="B103" s="237" t="s">
        <v>331</v>
      </c>
      <c r="C103" s="192" t="s">
        <v>423</v>
      </c>
      <c r="D103" s="189"/>
      <c r="E103" s="394">
        <v>15.3</v>
      </c>
      <c r="F103" s="213">
        <v>2340</v>
      </c>
      <c r="G103" s="326"/>
      <c r="H103" s="305">
        <f>+E103*F103</f>
        <v>35802</v>
      </c>
      <c r="I103" s="327">
        <f>+E103*G103</f>
        <v>0</v>
      </c>
    </row>
    <row r="104" spans="1:16" ht="12" customHeight="1" thickBot="1">
      <c r="A104" s="28"/>
      <c r="B104" s="214"/>
      <c r="C104" s="28"/>
      <c r="D104" s="214"/>
      <c r="E104" s="249"/>
      <c r="F104" s="28"/>
      <c r="G104" s="215"/>
      <c r="H104" s="216"/>
      <c r="I104" s="215"/>
      <c r="K104" t="s">
        <v>369</v>
      </c>
      <c r="L104" s="328">
        <f>SUM(E95:E103)</f>
        <v>76.45</v>
      </c>
      <c r="M104" s="329" t="s">
        <v>331</v>
      </c>
      <c r="P104" s="188">
        <f>+H104/239.64-I104</f>
        <v>0</v>
      </c>
    </row>
    <row r="105" spans="1:16" ht="12" customHeight="1" thickTop="1">
      <c r="A105" s="27" t="s">
        <v>361</v>
      </c>
      <c r="B105" s="497" t="s">
        <v>370</v>
      </c>
      <c r="C105" s="501"/>
      <c r="D105" s="41"/>
      <c r="E105" s="280"/>
      <c r="F105" s="281"/>
      <c r="G105" s="317"/>
      <c r="H105" s="115">
        <f>SUM(H92:H103)</f>
        <v>1347524</v>
      </c>
      <c r="I105" s="153">
        <f>SUM(I92:I103)</f>
        <v>0</v>
      </c>
      <c r="J105" s="330"/>
      <c r="K105" t="s">
        <v>371</v>
      </c>
      <c r="L105" s="305">
        <f>SUM('[1]PZ1-rek'!F9)</f>
        <v>46524.98825738608</v>
      </c>
      <c r="M105" t="s">
        <v>372</v>
      </c>
      <c r="N105" s="331">
        <f>+L105*239.64</f>
        <v>11149248.186</v>
      </c>
      <c r="P105" s="188">
        <f>+H105/239.64-I105</f>
        <v>5623.118010348857</v>
      </c>
    </row>
    <row r="106" spans="1:16" ht="12" customHeight="1">
      <c r="A106" s="14"/>
      <c r="B106" s="122"/>
      <c r="C106" s="127"/>
      <c r="D106" s="395"/>
      <c r="E106" s="360"/>
      <c r="F106" s="3"/>
      <c r="G106" s="396"/>
      <c r="H106" s="131"/>
      <c r="I106" s="172"/>
      <c r="J106" s="330"/>
      <c r="L106" s="397"/>
      <c r="N106" s="331"/>
      <c r="P106" s="188"/>
    </row>
    <row r="107" spans="1:16" ht="12" customHeight="1">
      <c r="A107" s="197" t="s">
        <v>373</v>
      </c>
      <c r="B107" s="517" t="s">
        <v>374</v>
      </c>
      <c r="C107" s="518"/>
      <c r="D107" s="332"/>
      <c r="E107" s="333"/>
      <c r="F107" s="213"/>
      <c r="G107" s="334"/>
      <c r="H107" s="213"/>
      <c r="I107" s="334"/>
      <c r="K107" t="s">
        <v>375</v>
      </c>
      <c r="L107" t="e">
        <f>+L104/#REF!</f>
        <v>#REF!</v>
      </c>
      <c r="M107" t="s">
        <v>376</v>
      </c>
      <c r="N107" s="331" t="e">
        <f>+L107*239.64</f>
        <v>#REF!</v>
      </c>
      <c r="P107" s="188"/>
    </row>
    <row r="108" spans="1:16" ht="12" customHeight="1">
      <c r="A108" s="220"/>
      <c r="B108" s="184"/>
      <c r="C108" s="316"/>
      <c r="D108" s="332"/>
      <c r="E108" s="333"/>
      <c r="F108" s="213"/>
      <c r="G108" s="334"/>
      <c r="H108" s="213"/>
      <c r="I108" s="334"/>
      <c r="K108" t="s">
        <v>377</v>
      </c>
      <c r="L108" s="329">
        <v>11.65</v>
      </c>
      <c r="M108" s="329" t="s">
        <v>378</v>
      </c>
      <c r="P108" s="188"/>
    </row>
    <row r="109" spans="1:16" ht="12" customHeight="1">
      <c r="A109" s="220" t="s">
        <v>424</v>
      </c>
      <c r="B109" s="235" t="s">
        <v>348</v>
      </c>
      <c r="C109" s="332" t="s">
        <v>425</v>
      </c>
      <c r="D109" s="189" t="s">
        <v>426</v>
      </c>
      <c r="E109" s="187">
        <v>29</v>
      </c>
      <c r="F109" s="335">
        <f>239.64*5</f>
        <v>1198.1999999999998</v>
      </c>
      <c r="G109" s="274"/>
      <c r="H109" s="305">
        <f>+E109*F109</f>
        <v>34747.799999999996</v>
      </c>
      <c r="I109" s="276">
        <f>+E109*G109</f>
        <v>0</v>
      </c>
      <c r="N109" s="331"/>
      <c r="P109" s="188"/>
    </row>
    <row r="110" spans="1:16" ht="14.25" customHeight="1">
      <c r="A110" s="220"/>
      <c r="B110" s="398"/>
      <c r="C110" s="332"/>
      <c r="D110" s="323"/>
      <c r="E110" s="324"/>
      <c r="F110" s="335"/>
      <c r="G110" s="274"/>
      <c r="H110" s="305"/>
      <c r="I110" s="276"/>
      <c r="N110" s="331"/>
      <c r="P110" s="188"/>
    </row>
    <row r="111" spans="1:16" ht="81" customHeight="1">
      <c r="A111" s="220" t="s">
        <v>379</v>
      </c>
      <c r="B111" s="237" t="s">
        <v>331</v>
      </c>
      <c r="C111" s="332" t="s">
        <v>582</v>
      </c>
      <c r="D111" s="325" t="s">
        <v>427</v>
      </c>
      <c r="E111" s="187">
        <v>53.4</v>
      </c>
      <c r="F111" s="335">
        <f>98*239.64</f>
        <v>23484.719999999998</v>
      </c>
      <c r="G111" s="274"/>
      <c r="H111" s="305">
        <f>+E111*F111</f>
        <v>1254084.0479999997</v>
      </c>
      <c r="I111" s="276">
        <f>+E111*G111</f>
        <v>0</v>
      </c>
      <c r="N111" s="331"/>
      <c r="P111" s="188"/>
    </row>
    <row r="112" spans="1:16" ht="12" customHeight="1" thickBot="1">
      <c r="A112" s="336"/>
      <c r="B112" s="337"/>
      <c r="C112" s="338"/>
      <c r="D112" s="339"/>
      <c r="E112" s="340"/>
      <c r="F112" s="341"/>
      <c r="G112" s="342"/>
      <c r="H112" s="343"/>
      <c r="I112" s="344"/>
      <c r="P112" s="188"/>
    </row>
    <row r="113" spans="1:16" ht="12" customHeight="1" thickTop="1">
      <c r="A113" s="27" t="s">
        <v>373</v>
      </c>
      <c r="B113" s="497" t="s">
        <v>381</v>
      </c>
      <c r="C113" s="501"/>
      <c r="D113" s="41"/>
      <c r="E113" s="280"/>
      <c r="F113" s="281"/>
      <c r="G113" s="317"/>
      <c r="H113" s="115">
        <f>SUM(H108:H112)</f>
        <v>1288831.8479999998</v>
      </c>
      <c r="I113" s="153">
        <f>SUM(I108:I112)</f>
        <v>0</v>
      </c>
      <c r="P113" s="188"/>
    </row>
    <row r="114" spans="2:16" ht="12" customHeight="1">
      <c r="B114" s="184"/>
      <c r="D114" s="184"/>
      <c r="E114" s="318"/>
      <c r="F114" s="186"/>
      <c r="G114" s="314"/>
      <c r="H114" s="319"/>
      <c r="I114" s="314"/>
      <c r="P114" s="188">
        <f>+H114/239.64-I114</f>
        <v>0</v>
      </c>
    </row>
    <row r="115" spans="1:16" s="306" customFormat="1" ht="12" customHeight="1">
      <c r="A115" s="197" t="s">
        <v>382</v>
      </c>
      <c r="B115" s="517" t="s">
        <v>383</v>
      </c>
      <c r="C115" s="518"/>
      <c r="D115" s="332"/>
      <c r="E115" s="333"/>
      <c r="F115" s="213"/>
      <c r="G115" s="334"/>
      <c r="H115" s="213"/>
      <c r="I115" s="334"/>
      <c r="P115" s="345">
        <f>+H115/239.64-I115</f>
        <v>0</v>
      </c>
    </row>
    <row r="116" spans="1:16" ht="12" customHeight="1">
      <c r="A116" s="220"/>
      <c r="B116" s="184"/>
      <c r="C116" s="316"/>
      <c r="D116" s="332"/>
      <c r="E116" s="333"/>
      <c r="F116" s="213"/>
      <c r="G116" s="334"/>
      <c r="H116" s="213"/>
      <c r="I116" s="334"/>
      <c r="P116" s="188">
        <f>+H116/239.64-I116</f>
        <v>0</v>
      </c>
    </row>
    <row r="117" spans="1:16" ht="21.75" customHeight="1">
      <c r="A117" s="220" t="s">
        <v>384</v>
      </c>
      <c r="B117" s="235" t="s">
        <v>348</v>
      </c>
      <c r="C117" s="315" t="s">
        <v>385</v>
      </c>
      <c r="D117" s="189" t="s">
        <v>428</v>
      </c>
      <c r="E117" s="187">
        <v>13.64</v>
      </c>
      <c r="F117" s="335">
        <v>950</v>
      </c>
      <c r="G117" s="274"/>
      <c r="H117" s="305">
        <f>+E117*F117</f>
        <v>12958</v>
      </c>
      <c r="I117" s="276">
        <f>+E117*G117</f>
        <v>0</v>
      </c>
      <c r="J117" s="306"/>
      <c r="P117" s="188"/>
    </row>
    <row r="118" spans="1:16" ht="12" customHeight="1">
      <c r="A118" s="220"/>
      <c r="B118" s="184"/>
      <c r="C118" s="316"/>
      <c r="D118" s="346"/>
      <c r="E118" s="324"/>
      <c r="G118" s="314"/>
      <c r="H118" s="24"/>
      <c r="I118" s="314"/>
      <c r="P118" s="188"/>
    </row>
    <row r="119" spans="1:16" ht="24" customHeight="1">
      <c r="A119" s="220" t="s">
        <v>387</v>
      </c>
      <c r="B119" s="235" t="s">
        <v>378</v>
      </c>
      <c r="C119" s="25" t="s">
        <v>388</v>
      </c>
      <c r="D119" s="346" t="s">
        <v>429</v>
      </c>
      <c r="E119" s="324">
        <v>18.92</v>
      </c>
      <c r="F119" s="335">
        <v>2600</v>
      </c>
      <c r="G119" s="274"/>
      <c r="H119" s="305">
        <f>+E119*F119</f>
        <v>49192.00000000001</v>
      </c>
      <c r="I119" s="276">
        <f>+E119*G119</f>
        <v>0</v>
      </c>
      <c r="P119" s="188"/>
    </row>
    <row r="120" spans="1:16" ht="12" customHeight="1">
      <c r="A120" s="220"/>
      <c r="B120" s="184"/>
      <c r="C120" s="316"/>
      <c r="D120" s="346"/>
      <c r="E120" s="324"/>
      <c r="G120" s="314"/>
      <c r="H120" s="148"/>
      <c r="I120" s="314"/>
      <c r="P120" s="188"/>
    </row>
    <row r="121" spans="1:16" ht="23.25" customHeight="1">
      <c r="A121" s="220" t="s">
        <v>390</v>
      </c>
      <c r="B121" s="235" t="s">
        <v>378</v>
      </c>
      <c r="C121" s="25" t="s">
        <v>391</v>
      </c>
      <c r="D121" s="346" t="s">
        <v>430</v>
      </c>
      <c r="E121" s="324">
        <v>17.52</v>
      </c>
      <c r="F121" s="335">
        <v>2300</v>
      </c>
      <c r="G121" s="274"/>
      <c r="H121" s="305">
        <f>+E121*F121</f>
        <v>40296</v>
      </c>
      <c r="I121" s="276">
        <f>+E121*G121</f>
        <v>0</v>
      </c>
      <c r="P121" s="188"/>
    </row>
    <row r="122" spans="1:16" ht="12" customHeight="1" thickBot="1">
      <c r="A122" s="336"/>
      <c r="B122" s="337"/>
      <c r="C122" s="338"/>
      <c r="D122" s="339"/>
      <c r="E122" s="340"/>
      <c r="F122" s="341"/>
      <c r="G122" s="342"/>
      <c r="H122" s="343"/>
      <c r="I122" s="344"/>
      <c r="P122" s="188">
        <f>+H122/239.64-I122</f>
        <v>0</v>
      </c>
    </row>
    <row r="123" spans="1:16" ht="12" customHeight="1" thickTop="1">
      <c r="A123" s="27" t="s">
        <v>382</v>
      </c>
      <c r="B123" s="497" t="s">
        <v>393</v>
      </c>
      <c r="C123" s="501"/>
      <c r="D123" s="41"/>
      <c r="E123" s="280"/>
      <c r="F123" s="281"/>
      <c r="G123" s="317"/>
      <c r="H123" s="115">
        <f>SUM(H116:H122)</f>
        <v>102446</v>
      </c>
      <c r="I123" s="153">
        <f>SUM(I116:I122)</f>
        <v>0</v>
      </c>
      <c r="P123" s="188">
        <f>+H123/239.64-I123</f>
        <v>427.49958270739444</v>
      </c>
    </row>
    <row r="124" spans="1:16" ht="6" customHeight="1" thickBot="1">
      <c r="A124" s="349"/>
      <c r="D124" s="291"/>
      <c r="E124" s="141"/>
      <c r="F124" s="291"/>
      <c r="G124" s="79"/>
      <c r="H124"/>
      <c r="I124" s="350"/>
      <c r="P124" s="188">
        <f>+H124/239.64-I124</f>
        <v>0</v>
      </c>
    </row>
    <row r="125" spans="1:16" ht="15" customHeight="1" thickBot="1">
      <c r="A125" s="120" t="s">
        <v>343</v>
      </c>
      <c r="B125" s="502" t="s">
        <v>394</v>
      </c>
      <c r="C125" s="535"/>
      <c r="D125" s="297"/>
      <c r="E125" s="510"/>
      <c r="F125" s="536"/>
      <c r="G125" s="163"/>
      <c r="H125" s="163">
        <f>H83+H89+H105+H113+H123</f>
        <v>3517171.3479999998</v>
      </c>
      <c r="I125" s="164">
        <f>I83+I89+I105+I113+I123</f>
        <v>0</v>
      </c>
      <c r="P125" s="188">
        <f>+H125/239.64-I125</f>
        <v>14676.895960607579</v>
      </c>
    </row>
    <row r="126" spans="1:16" ht="15" customHeight="1">
      <c r="A126" s="170"/>
      <c r="B126" s="165"/>
      <c r="C126" s="351"/>
      <c r="D126" s="352"/>
      <c r="E126" s="353"/>
      <c r="F126" s="354"/>
      <c r="G126" s="355"/>
      <c r="H126" s="355"/>
      <c r="I126" s="356"/>
      <c r="P126" s="188"/>
    </row>
    <row r="127" spans="1:126" ht="15" customHeight="1">
      <c r="A127" s="19" t="s">
        <v>5</v>
      </c>
      <c r="B127" s="494" t="s">
        <v>7</v>
      </c>
      <c r="C127" s="495"/>
      <c r="D127" s="292"/>
      <c r="E127" s="298"/>
      <c r="F127" s="299"/>
      <c r="G127" s="299"/>
      <c r="H127" s="268"/>
      <c r="I127" s="357"/>
      <c r="J127" s="301"/>
      <c r="K127" s="301"/>
      <c r="L127" s="301"/>
      <c r="M127" s="301"/>
      <c r="N127" s="301"/>
      <c r="O127" s="301"/>
      <c r="P127" s="188"/>
      <c r="Q127" s="301"/>
      <c r="R127" s="301"/>
      <c r="S127" s="301"/>
      <c r="T127" s="301"/>
      <c r="U127" s="301"/>
      <c r="V127" s="301"/>
      <c r="W127" s="301"/>
      <c r="X127" s="301"/>
      <c r="Y127" s="301"/>
      <c r="Z127" s="301"/>
      <c r="AA127" s="301"/>
      <c r="AB127" s="301"/>
      <c r="AC127" s="301"/>
      <c r="AD127" s="301"/>
      <c r="AE127" s="301"/>
      <c r="AF127" s="301"/>
      <c r="AG127" s="301"/>
      <c r="AH127" s="301"/>
      <c r="AI127" s="301"/>
      <c r="AJ127" s="301"/>
      <c r="AK127" s="301"/>
      <c r="AL127" s="301"/>
      <c r="AM127" s="301"/>
      <c r="AN127" s="301"/>
      <c r="AO127" s="301"/>
      <c r="AP127" s="301"/>
      <c r="AQ127" s="301"/>
      <c r="AR127" s="301"/>
      <c r="AS127" s="301"/>
      <c r="AT127" s="301"/>
      <c r="AU127" s="301"/>
      <c r="AV127" s="301"/>
      <c r="AW127" s="301"/>
      <c r="AX127" s="301"/>
      <c r="AY127" s="301"/>
      <c r="AZ127" s="301"/>
      <c r="BA127" s="301"/>
      <c r="BB127" s="301"/>
      <c r="BC127" s="301"/>
      <c r="BD127" s="301"/>
      <c r="BE127" s="301"/>
      <c r="BF127" s="301"/>
      <c r="BG127" s="301"/>
      <c r="BH127" s="301"/>
      <c r="BI127" s="301"/>
      <c r="BJ127" s="301"/>
      <c r="BK127" s="301"/>
      <c r="BL127" s="301"/>
      <c r="BM127" s="301"/>
      <c r="BN127" s="301"/>
      <c r="BO127" s="301"/>
      <c r="BP127" s="301"/>
      <c r="BQ127" s="301"/>
      <c r="BR127" s="301"/>
      <c r="BS127" s="301"/>
      <c r="BT127" s="301"/>
      <c r="BU127" s="301"/>
      <c r="BV127" s="301"/>
      <c r="BW127" s="301"/>
      <c r="BX127" s="301"/>
      <c r="BY127" s="301"/>
      <c r="BZ127" s="301"/>
      <c r="CA127" s="301"/>
      <c r="CB127" s="301"/>
      <c r="CC127" s="301"/>
      <c r="CD127" s="301"/>
      <c r="CE127" s="301"/>
      <c r="CF127" s="301"/>
      <c r="CG127" s="301"/>
      <c r="CH127" s="301"/>
      <c r="CI127" s="301"/>
      <c r="CJ127" s="301"/>
      <c r="CK127" s="301"/>
      <c r="CL127" s="301"/>
      <c r="CM127" s="301"/>
      <c r="CN127" s="301"/>
      <c r="CO127" s="301"/>
      <c r="CP127" s="301"/>
      <c r="CQ127" s="301"/>
      <c r="CR127" s="301"/>
      <c r="CS127" s="301"/>
      <c r="CT127" s="301"/>
      <c r="CU127" s="301"/>
      <c r="CV127" s="301"/>
      <c r="CW127" s="301"/>
      <c r="CX127" s="301"/>
      <c r="CY127" s="301"/>
      <c r="CZ127" s="301"/>
      <c r="DA127" s="301"/>
      <c r="DB127" s="301"/>
      <c r="DC127" s="301"/>
      <c r="DD127" s="301"/>
      <c r="DE127" s="301"/>
      <c r="DF127" s="301"/>
      <c r="DG127" s="301"/>
      <c r="DH127" s="301"/>
      <c r="DI127" s="301"/>
      <c r="DJ127" s="301"/>
      <c r="DK127" s="301"/>
      <c r="DL127" s="301"/>
      <c r="DM127" s="301"/>
      <c r="DN127" s="301"/>
      <c r="DO127" s="301"/>
      <c r="DP127" s="301"/>
      <c r="DQ127" s="301"/>
      <c r="DR127" s="301"/>
      <c r="DS127" s="301"/>
      <c r="DT127" s="301"/>
      <c r="DU127" s="301"/>
      <c r="DV127" s="301"/>
    </row>
    <row r="128" spans="4:16" ht="12" customHeight="1">
      <c r="D128" s="291"/>
      <c r="E128" s="141"/>
      <c r="F128" s="291"/>
      <c r="G128" s="291"/>
      <c r="I128" s="148"/>
      <c r="P128" s="188"/>
    </row>
    <row r="129" spans="1:126" ht="15" customHeight="1">
      <c r="A129" s="14"/>
      <c r="B129" s="358"/>
      <c r="C129" s="359" t="s">
        <v>395</v>
      </c>
      <c r="D129" s="272"/>
      <c r="E129" s="360"/>
      <c r="F129" s="3"/>
      <c r="G129" s="3"/>
      <c r="H129" s="131"/>
      <c r="I129" s="172"/>
      <c r="J129" s="282"/>
      <c r="K129" s="282"/>
      <c r="L129" s="10"/>
      <c r="M129" s="286"/>
      <c r="N129" s="301"/>
      <c r="O129" s="301"/>
      <c r="P129" s="188"/>
      <c r="Q129" s="301"/>
      <c r="R129" s="301"/>
      <c r="S129" s="301"/>
      <c r="T129" s="301"/>
      <c r="U129" s="301"/>
      <c r="V129" s="301"/>
      <c r="W129" s="301"/>
      <c r="X129" s="301"/>
      <c r="Y129" s="301"/>
      <c r="Z129" s="301"/>
      <c r="AA129" s="301"/>
      <c r="AB129" s="301"/>
      <c r="AC129" s="301"/>
      <c r="AD129" s="301"/>
      <c r="AE129" s="301"/>
      <c r="AF129" s="301"/>
      <c r="AG129" s="301"/>
      <c r="AH129" s="301"/>
      <c r="AI129" s="301"/>
      <c r="AJ129" s="301"/>
      <c r="AK129" s="301"/>
      <c r="AL129" s="301"/>
      <c r="AM129" s="301"/>
      <c r="AN129" s="301"/>
      <c r="AO129" s="301"/>
      <c r="AP129" s="301"/>
      <c r="AQ129" s="301"/>
      <c r="AR129" s="301"/>
      <c r="AS129" s="301"/>
      <c r="AT129" s="301"/>
      <c r="AU129" s="301"/>
      <c r="AV129" s="301"/>
      <c r="AW129" s="301"/>
      <c r="AX129" s="301"/>
      <c r="AY129" s="301"/>
      <c r="AZ129" s="301"/>
      <c r="BA129" s="301"/>
      <c r="BB129" s="301"/>
      <c r="BC129" s="301"/>
      <c r="BD129" s="301"/>
      <c r="BE129" s="301"/>
      <c r="BF129" s="301"/>
      <c r="BG129" s="301"/>
      <c r="BH129" s="301"/>
      <c r="BI129" s="301"/>
      <c r="BJ129" s="301"/>
      <c r="BK129" s="301"/>
      <c r="BL129" s="301"/>
      <c r="BM129" s="301"/>
      <c r="BN129" s="301"/>
      <c r="BO129" s="301"/>
      <c r="BP129" s="301"/>
      <c r="BQ129" s="301"/>
      <c r="BR129" s="301"/>
      <c r="BS129" s="301"/>
      <c r="BT129" s="301"/>
      <c r="BU129" s="301"/>
      <c r="BV129" s="301"/>
      <c r="BW129" s="301"/>
      <c r="BX129" s="301"/>
      <c r="BY129" s="301"/>
      <c r="BZ129" s="301"/>
      <c r="CA129" s="301"/>
      <c r="CB129" s="301"/>
      <c r="CC129" s="301"/>
      <c r="CD129" s="301"/>
      <c r="CE129" s="301"/>
      <c r="CF129" s="301"/>
      <c r="CG129" s="301"/>
      <c r="CH129" s="301"/>
      <c r="CI129" s="301"/>
      <c r="CJ129" s="301"/>
      <c r="CK129" s="301"/>
      <c r="CL129" s="301"/>
      <c r="CM129" s="301"/>
      <c r="CN129" s="301"/>
      <c r="CO129" s="301"/>
      <c r="CP129" s="301"/>
      <c r="CQ129" s="301"/>
      <c r="CR129" s="301"/>
      <c r="CS129" s="301"/>
      <c r="CT129" s="301"/>
      <c r="CU129" s="301"/>
      <c r="CV129" s="301"/>
      <c r="CW129" s="301"/>
      <c r="CX129" s="301"/>
      <c r="CY129" s="301"/>
      <c r="CZ129" s="301"/>
      <c r="DA129" s="301"/>
      <c r="DB129" s="301"/>
      <c r="DC129" s="301"/>
      <c r="DD129" s="301"/>
      <c r="DE129" s="301"/>
      <c r="DF129" s="301"/>
      <c r="DG129" s="301"/>
      <c r="DH129" s="301"/>
      <c r="DI129" s="301"/>
      <c r="DJ129" s="301"/>
      <c r="DK129" s="301"/>
      <c r="DL129" s="301"/>
      <c r="DM129" s="301"/>
      <c r="DN129" s="301"/>
      <c r="DO129" s="301"/>
      <c r="DP129" s="301"/>
      <c r="DQ129" s="301"/>
      <c r="DR129" s="301"/>
      <c r="DS129" s="301"/>
      <c r="DT129" s="301"/>
      <c r="DU129" s="301"/>
      <c r="DV129" s="301"/>
    </row>
    <row r="130" spans="4:16" ht="12" customHeight="1" thickBot="1">
      <c r="D130" s="285"/>
      <c r="E130" s="141"/>
      <c r="F130" s="285"/>
      <c r="G130" s="285"/>
      <c r="I130" s="148"/>
      <c r="M130" s="286"/>
      <c r="P130" s="188"/>
    </row>
    <row r="131" spans="1:16" ht="15" customHeight="1" thickBot="1">
      <c r="A131" s="120" t="s">
        <v>5</v>
      </c>
      <c r="B131" s="502" t="s">
        <v>92</v>
      </c>
      <c r="C131" s="535"/>
      <c r="D131" s="284"/>
      <c r="E131" s="508"/>
      <c r="F131" s="537"/>
      <c r="G131" s="284"/>
      <c r="H131" s="163">
        <v>0</v>
      </c>
      <c r="I131" s="164">
        <v>0</v>
      </c>
      <c r="M131" s="286"/>
      <c r="P131" s="188"/>
    </row>
    <row r="132" spans="1:16" ht="15" customHeight="1">
      <c r="A132" s="313"/>
      <c r="B132" s="313"/>
      <c r="C132" s="313"/>
      <c r="D132" s="361"/>
      <c r="E132" s="362"/>
      <c r="F132" s="361"/>
      <c r="G132" s="361"/>
      <c r="H132" s="363"/>
      <c r="I132" s="148"/>
      <c r="P132" s="188">
        <f aca="true" t="shared" si="2" ref="P132:P145">+H132/239.64-I132</f>
        <v>0</v>
      </c>
    </row>
    <row r="133" spans="1:126" ht="15" customHeight="1">
      <c r="A133" s="19" t="s">
        <v>93</v>
      </c>
      <c r="B133" s="494" t="s">
        <v>94</v>
      </c>
      <c r="C133" s="534"/>
      <c r="D133" s="265"/>
      <c r="E133" s="266"/>
      <c r="F133" s="267"/>
      <c r="G133" s="267"/>
      <c r="H133" s="268"/>
      <c r="I133" s="156"/>
      <c r="J133" s="1"/>
      <c r="K133" s="1"/>
      <c r="L133" s="1"/>
      <c r="M133" s="1"/>
      <c r="N133" s="1"/>
      <c r="O133" s="1"/>
      <c r="P133" s="188">
        <f t="shared" si="2"/>
        <v>0</v>
      </c>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row>
    <row r="134" spans="4:16" ht="12" customHeight="1">
      <c r="D134" s="285"/>
      <c r="E134" s="141"/>
      <c r="F134" s="285"/>
      <c r="G134" s="285"/>
      <c r="I134" s="148"/>
      <c r="P134" s="188">
        <f t="shared" si="2"/>
        <v>0</v>
      </c>
    </row>
    <row r="135" spans="1:126" s="17" customFormat="1" ht="24.75" customHeight="1">
      <c r="A135" s="14" t="s">
        <v>97</v>
      </c>
      <c r="B135" s="491" t="s">
        <v>106</v>
      </c>
      <c r="C135" s="492"/>
      <c r="D135" s="265"/>
      <c r="E135" s="140"/>
      <c r="F135" s="12"/>
      <c r="G135" s="12"/>
      <c r="H135" s="78"/>
      <c r="I135" s="158"/>
      <c r="J135" s="13"/>
      <c r="K135" s="13"/>
      <c r="L135" s="13"/>
      <c r="M135" s="16"/>
      <c r="N135" s="16"/>
      <c r="O135" s="16"/>
      <c r="P135" s="188">
        <f t="shared" si="2"/>
        <v>0</v>
      </c>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row>
    <row r="136" spans="1:126" s="17" customFormat="1" ht="12" customHeight="1">
      <c r="A136" s="14"/>
      <c r="B136" s="51"/>
      <c r="C136" s="34"/>
      <c r="D136" s="265"/>
      <c r="E136" s="140"/>
      <c r="F136" s="12"/>
      <c r="G136" s="12"/>
      <c r="H136" s="78"/>
      <c r="I136" s="158"/>
      <c r="J136" s="13"/>
      <c r="K136" s="13"/>
      <c r="L136" s="13"/>
      <c r="M136" s="16"/>
      <c r="N136" s="16"/>
      <c r="O136" s="16"/>
      <c r="P136" s="188">
        <f t="shared" si="2"/>
        <v>0</v>
      </c>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row>
    <row r="137" spans="1:16" ht="12" customHeight="1">
      <c r="A137" s="20" t="s">
        <v>98</v>
      </c>
      <c r="B137" s="20" t="s">
        <v>99</v>
      </c>
      <c r="C137" s="25" t="s">
        <v>100</v>
      </c>
      <c r="D137" s="25"/>
      <c r="E137" s="135">
        <v>30</v>
      </c>
      <c r="F137" s="275">
        <v>7189</v>
      </c>
      <c r="G137" s="274"/>
      <c r="H137" s="275">
        <f>E137*F137</f>
        <v>215670</v>
      </c>
      <c r="I137" s="276">
        <f>+E137*G137</f>
        <v>0</v>
      </c>
      <c r="P137" s="188">
        <f t="shared" si="2"/>
        <v>899.9749624436655</v>
      </c>
    </row>
    <row r="138" spans="1:16" ht="12" customHeight="1">
      <c r="A138" s="20"/>
      <c r="B138" s="20"/>
      <c r="C138" s="25"/>
      <c r="D138" s="25"/>
      <c r="E138" s="135"/>
      <c r="F138" s="275"/>
      <c r="G138" s="275"/>
      <c r="H138" s="275"/>
      <c r="I138" s="276"/>
      <c r="P138" s="188">
        <f t="shared" si="2"/>
        <v>0</v>
      </c>
    </row>
    <row r="139" spans="1:16" ht="12" customHeight="1">
      <c r="A139" s="50" t="s">
        <v>101</v>
      </c>
      <c r="B139" s="20" t="s">
        <v>99</v>
      </c>
      <c r="C139" s="25" t="s">
        <v>111</v>
      </c>
      <c r="D139" s="25"/>
      <c r="E139" s="135">
        <v>12</v>
      </c>
      <c r="F139" s="273">
        <v>120000</v>
      </c>
      <c r="G139" s="274"/>
      <c r="H139" s="275">
        <f>E139*F139</f>
        <v>1440000</v>
      </c>
      <c r="I139" s="276">
        <f>+E139*G139</f>
        <v>0</v>
      </c>
      <c r="P139" s="188">
        <f t="shared" si="2"/>
        <v>6009.013520280421</v>
      </c>
    </row>
    <row r="140" spans="1:16" ht="12" customHeight="1">
      <c r="A140" s="25"/>
      <c r="B140" s="20"/>
      <c r="C140" s="25"/>
      <c r="D140" s="25"/>
      <c r="E140" s="135"/>
      <c r="F140" s="273"/>
      <c r="G140" s="275"/>
      <c r="H140" s="275"/>
      <c r="I140" s="276"/>
      <c r="P140" s="188">
        <f t="shared" si="2"/>
        <v>0</v>
      </c>
    </row>
    <row r="141" spans="1:16" ht="22.5" customHeight="1">
      <c r="A141" s="20" t="s">
        <v>104</v>
      </c>
      <c r="B141" s="20" t="s">
        <v>44</v>
      </c>
      <c r="C141" s="25" t="s">
        <v>105</v>
      </c>
      <c r="D141" s="25"/>
      <c r="E141" s="135">
        <v>1</v>
      </c>
      <c r="F141" s="273">
        <v>200000</v>
      </c>
      <c r="G141" s="274"/>
      <c r="H141" s="275">
        <f>E141*F141</f>
        <v>200000</v>
      </c>
      <c r="I141" s="276">
        <f>+E141*G141</f>
        <v>0</v>
      </c>
      <c r="P141" s="188">
        <f t="shared" si="2"/>
        <v>834.5852111500585</v>
      </c>
    </row>
    <row r="142" spans="1:16" ht="13.5" thickBot="1">
      <c r="A142" s="26"/>
      <c r="B142" s="178"/>
      <c r="C142" s="36"/>
      <c r="D142" s="36"/>
      <c r="E142" s="179"/>
      <c r="F142" s="364"/>
      <c r="G142" s="365"/>
      <c r="H142" s="364"/>
      <c r="I142" s="366"/>
      <c r="P142" s="188">
        <f t="shared" si="2"/>
        <v>0</v>
      </c>
    </row>
    <row r="143" spans="1:126" ht="24.75" customHeight="1" thickTop="1">
      <c r="A143" s="29" t="s">
        <v>97</v>
      </c>
      <c r="B143" s="497" t="s">
        <v>107</v>
      </c>
      <c r="C143" s="501"/>
      <c r="D143" s="182"/>
      <c r="E143" s="280"/>
      <c r="F143" s="281"/>
      <c r="G143" s="281"/>
      <c r="H143" s="177">
        <f>SUM(H134:H142)</f>
        <v>1855670</v>
      </c>
      <c r="I143" s="154">
        <f>SUM(I134:I142)</f>
        <v>0</v>
      </c>
      <c r="J143" s="282"/>
      <c r="K143" s="330"/>
      <c r="L143" s="10"/>
      <c r="M143" s="1"/>
      <c r="N143" s="1"/>
      <c r="O143" s="1"/>
      <c r="P143" s="188">
        <f t="shared" si="2"/>
        <v>7743.573693874145</v>
      </c>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row>
    <row r="144" spans="9:16" ht="6" customHeight="1" thickBot="1">
      <c r="I144" s="148"/>
      <c r="P144" s="188">
        <f t="shared" si="2"/>
        <v>0</v>
      </c>
    </row>
    <row r="145" spans="1:16" ht="15" customHeight="1" thickBot="1">
      <c r="A145" s="120" t="s">
        <v>108</v>
      </c>
      <c r="B145" s="502" t="s">
        <v>109</v>
      </c>
      <c r="C145" s="535"/>
      <c r="D145" s="297"/>
      <c r="E145" s="510"/>
      <c r="F145" s="536"/>
      <c r="G145" s="163"/>
      <c r="H145" s="163">
        <f>+H143</f>
        <v>1855670</v>
      </c>
      <c r="I145" s="164">
        <f>+I143</f>
        <v>0</v>
      </c>
      <c r="K145" s="163"/>
      <c r="P145" s="188">
        <f t="shared" si="2"/>
        <v>7743.573693874145</v>
      </c>
    </row>
    <row r="146" spans="1:9" ht="12.75">
      <c r="A146" s="321"/>
      <c r="B146" s="321"/>
      <c r="C146" s="321"/>
      <c r="D146" s="321"/>
      <c r="E146" s="367"/>
      <c r="F146" s="321"/>
      <c r="G146" s="321"/>
      <c r="H146" s="368"/>
      <c r="I146" s="321"/>
    </row>
    <row r="147" spans="1:9" ht="12.75">
      <c r="A147" s="321"/>
      <c r="B147" s="321"/>
      <c r="C147" s="321"/>
      <c r="D147" s="321"/>
      <c r="E147" s="367"/>
      <c r="F147" s="321"/>
      <c r="G147" s="321"/>
      <c r="H147" s="368"/>
      <c r="I147" s="321"/>
    </row>
    <row r="148" spans="1:9" ht="12.75">
      <c r="A148" s="321"/>
      <c r="B148" s="321"/>
      <c r="C148" s="321"/>
      <c r="D148" s="321"/>
      <c r="E148" s="367"/>
      <c r="F148" s="321"/>
      <c r="G148" s="321"/>
      <c r="H148" s="368"/>
      <c r="I148" s="321"/>
    </row>
    <row r="149" spans="1:9" ht="12.75">
      <c r="A149" s="321"/>
      <c r="B149" s="321"/>
      <c r="C149" s="321"/>
      <c r="D149" s="321"/>
      <c r="E149" s="367"/>
      <c r="F149" s="321"/>
      <c r="G149" s="321"/>
      <c r="H149" s="368"/>
      <c r="I149" s="321"/>
    </row>
    <row r="150" spans="1:9" ht="12.75">
      <c r="A150" s="321"/>
      <c r="B150" s="321"/>
      <c r="C150" s="321"/>
      <c r="D150" s="321"/>
      <c r="E150" s="367"/>
      <c r="F150" s="321"/>
      <c r="G150" s="321"/>
      <c r="H150" s="368"/>
      <c r="I150" s="321"/>
    </row>
    <row r="151" spans="1:9" ht="12.75">
      <c r="A151" s="321"/>
      <c r="B151" s="321"/>
      <c r="C151" s="321"/>
      <c r="D151" s="321"/>
      <c r="E151" s="367"/>
      <c r="F151" s="321"/>
      <c r="G151" s="321"/>
      <c r="H151" s="368"/>
      <c r="I151" s="321"/>
    </row>
    <row r="152" spans="1:9" ht="12.75">
      <c r="A152" s="321"/>
      <c r="B152" s="321"/>
      <c r="C152" s="321"/>
      <c r="D152" s="321"/>
      <c r="E152" s="367"/>
      <c r="F152" s="321"/>
      <c r="G152" s="321"/>
      <c r="H152" s="368"/>
      <c r="I152" s="321"/>
    </row>
  </sheetData>
  <sheetProtection/>
  <mergeCells count="53">
    <mergeCell ref="A1:A2"/>
    <mergeCell ref="B1:B2"/>
    <mergeCell ref="C1:C2"/>
    <mergeCell ref="E1:E2"/>
    <mergeCell ref="F1:F2"/>
    <mergeCell ref="G1:G2"/>
    <mergeCell ref="H1:H2"/>
    <mergeCell ref="I1:I2"/>
    <mergeCell ref="B3:C3"/>
    <mergeCell ref="B5:C5"/>
    <mergeCell ref="B9:C9"/>
    <mergeCell ref="B10:C10"/>
    <mergeCell ref="B11:C11"/>
    <mergeCell ref="E11:F11"/>
    <mergeCell ref="B13:C13"/>
    <mergeCell ref="B15:C15"/>
    <mergeCell ref="B25:C25"/>
    <mergeCell ref="B27:C27"/>
    <mergeCell ref="B31:C31"/>
    <mergeCell ref="B33:C33"/>
    <mergeCell ref="B37:C37"/>
    <mergeCell ref="B39:C39"/>
    <mergeCell ref="B45:C45"/>
    <mergeCell ref="B47:C47"/>
    <mergeCell ref="B59:C59"/>
    <mergeCell ref="B61:C61"/>
    <mergeCell ref="E61:F61"/>
    <mergeCell ref="B63:C63"/>
    <mergeCell ref="B65:C65"/>
    <mergeCell ref="B69:C69"/>
    <mergeCell ref="B71:C71"/>
    <mergeCell ref="E71:F71"/>
    <mergeCell ref="B73:C73"/>
    <mergeCell ref="B75:C75"/>
    <mergeCell ref="B83:C83"/>
    <mergeCell ref="B85:C85"/>
    <mergeCell ref="E131:F131"/>
    <mergeCell ref="B89:C89"/>
    <mergeCell ref="B91:C91"/>
    <mergeCell ref="B105:C105"/>
    <mergeCell ref="B107:C107"/>
    <mergeCell ref="B113:C113"/>
    <mergeCell ref="B115:C115"/>
    <mergeCell ref="B133:C133"/>
    <mergeCell ref="B135:C135"/>
    <mergeCell ref="B143:C143"/>
    <mergeCell ref="B145:C145"/>
    <mergeCell ref="E145:F145"/>
    <mergeCell ref="B123:C123"/>
    <mergeCell ref="B125:C125"/>
    <mergeCell ref="E125:F125"/>
    <mergeCell ref="B127:C127"/>
    <mergeCell ref="B131:C131"/>
  </mergeCells>
  <printOptions/>
  <pageMargins left="1.1811023622047245" right="0.1968503937007874" top="0.984251968503937" bottom="0.35433070866141736" header="0.31496062992125984" footer="0.1968503937007874"/>
  <pageSetup firstPageNumber="31" useFirstPageNumber="1" horizontalDpi="600" verticalDpi="600" orientation="portrait" paperSize="9"/>
  <headerFooter alignWithMargins="0">
    <oddHeader>&amp;L
              Objekt: cesta R3-653, odsek 1363 Sodražica - Hrib (km 9,826 - km 10,575)
              Del objekta: PODPORNI ZID 5
           &amp;C&amp;"Arial,Krepko"&amp;12PREDRAČUN&amp;Rst.&amp;P</oddHeader>
  </headerFooter>
  <rowBreaks count="2" manualBreakCount="2">
    <brk id="51" max="8" man="1"/>
    <brk id="131" max="8" man="1"/>
  </rowBreaks>
</worksheet>
</file>

<file path=xl/worksheets/sheet14.xml><?xml version="1.0" encoding="utf-8"?>
<worksheet xmlns="http://schemas.openxmlformats.org/spreadsheetml/2006/main" xmlns:r="http://schemas.openxmlformats.org/officeDocument/2006/relationships">
  <dimension ref="A1:L1829"/>
  <sheetViews>
    <sheetView zoomScale="150" zoomScaleNormal="150" zoomScalePageLayoutView="0" workbookViewId="0" topLeftCell="A1">
      <selection activeCell="L13" sqref="L13"/>
    </sheetView>
  </sheetViews>
  <sheetFormatPr defaultColWidth="9.140625" defaultRowHeight="12.75"/>
  <cols>
    <col min="1" max="1" width="6.140625" style="387" customWidth="1"/>
    <col min="2" max="2" width="36.28125" style="386" customWidth="1"/>
    <col min="3" max="3" width="7.7109375" style="388" customWidth="1"/>
    <col min="4" max="4" width="10.7109375" style="389" customWidth="1"/>
    <col min="5" max="5" width="15.7109375" style="390" hidden="1" customWidth="1"/>
    <col min="6" max="6" width="15.7109375" style="390" customWidth="1"/>
    <col min="7" max="7" width="10.28125" style="385" customWidth="1"/>
    <col min="8" max="9" width="10.28125" style="385" hidden="1" customWidth="1"/>
    <col min="10" max="16384" width="9.140625" style="385" customWidth="1"/>
  </cols>
  <sheetData>
    <row r="1" spans="1:6" s="81" customFormat="1" ht="19.5" customHeight="1" thickBot="1">
      <c r="A1" s="106" t="s">
        <v>34</v>
      </c>
      <c r="B1" s="369" t="s">
        <v>35</v>
      </c>
      <c r="C1" s="108"/>
      <c r="D1" s="109"/>
      <c r="E1" s="110" t="s">
        <v>119</v>
      </c>
      <c r="F1" s="110" t="s">
        <v>120</v>
      </c>
    </row>
    <row r="2" spans="1:7" s="83" customFormat="1" ht="15.75" customHeight="1">
      <c r="A2" s="105"/>
      <c r="B2" s="111"/>
      <c r="C2" s="370"/>
      <c r="D2" s="113"/>
      <c r="E2" s="114"/>
      <c r="F2" s="114"/>
      <c r="G2" s="82"/>
    </row>
    <row r="3" spans="1:9" s="83" customFormat="1" ht="15.75" customHeight="1">
      <c r="A3" s="22" t="s">
        <v>37</v>
      </c>
      <c r="B3" s="104" t="s">
        <v>45</v>
      </c>
      <c r="C3" s="371"/>
      <c r="D3" s="372"/>
      <c r="E3" s="115">
        <f>'[1]PZ1-cene'!H11</f>
        <v>380000</v>
      </c>
      <c r="F3" s="153">
        <f>PZ5!I11</f>
        <v>0</v>
      </c>
      <c r="H3" s="83">
        <f aca="true" t="shared" si="0" ref="H3:H13">+F3*239.64</f>
        <v>0</v>
      </c>
      <c r="I3" s="373">
        <f aca="true" t="shared" si="1" ref="I3:I13">+H3-E3</f>
        <v>-380000</v>
      </c>
    </row>
    <row r="4" spans="1:9" s="83" customFormat="1" ht="15.75" customHeight="1">
      <c r="A4" s="22" t="s">
        <v>24</v>
      </c>
      <c r="B4" s="104" t="s">
        <v>46</v>
      </c>
      <c r="C4" s="371"/>
      <c r="D4" s="372"/>
      <c r="E4" s="115">
        <f>'[1]PZ1-cene'!H59</f>
        <v>738407.5179999999</v>
      </c>
      <c r="F4" s="153">
        <f>PZ5!I61</f>
        <v>0</v>
      </c>
      <c r="H4" s="83">
        <f t="shared" si="0"/>
        <v>0</v>
      </c>
      <c r="I4" s="373">
        <f t="shared" si="1"/>
        <v>-738407.5179999999</v>
      </c>
    </row>
    <row r="5" spans="1:9" s="83" customFormat="1" ht="15.75" customHeight="1">
      <c r="A5" s="22" t="s">
        <v>87</v>
      </c>
      <c r="B5" s="104" t="s">
        <v>48</v>
      </c>
      <c r="C5" s="371"/>
      <c r="D5" s="372"/>
      <c r="E5" s="115">
        <f>'[1]PZ1-cene'!H69</f>
        <v>106400</v>
      </c>
      <c r="F5" s="153">
        <f>PZ5!I71</f>
        <v>0</v>
      </c>
      <c r="H5" s="83">
        <f t="shared" si="0"/>
        <v>0</v>
      </c>
      <c r="I5" s="373">
        <f t="shared" si="1"/>
        <v>-106400</v>
      </c>
    </row>
    <row r="6" spans="1:9" s="83" customFormat="1" ht="15.75" customHeight="1">
      <c r="A6" s="22" t="s">
        <v>343</v>
      </c>
      <c r="B6" s="104" t="s">
        <v>396</v>
      </c>
      <c r="C6" s="371"/>
      <c r="D6" s="372"/>
      <c r="E6" s="115">
        <f>'[1]PZ1-cene'!H123</f>
        <v>7635069.767999999</v>
      </c>
      <c r="F6" s="153">
        <f>PZ5!I125</f>
        <v>0</v>
      </c>
      <c r="H6" s="83">
        <f t="shared" si="0"/>
        <v>0</v>
      </c>
      <c r="I6" s="373">
        <f t="shared" si="1"/>
        <v>-7635069.767999999</v>
      </c>
    </row>
    <row r="7" spans="1:9" s="83" customFormat="1" ht="15.75" customHeight="1">
      <c r="A7" s="22" t="s">
        <v>5</v>
      </c>
      <c r="B7" s="104" t="s">
        <v>49</v>
      </c>
      <c r="C7" s="371"/>
      <c r="D7" s="372"/>
      <c r="E7" s="115">
        <f>'[1]PZ1-cene'!H124</f>
        <v>0</v>
      </c>
      <c r="F7" s="153">
        <f>PZ5!I131</f>
        <v>0</v>
      </c>
      <c r="I7" s="373"/>
    </row>
    <row r="8" spans="1:9" s="83" customFormat="1" ht="15.75" customHeight="1">
      <c r="A8" s="11" t="s">
        <v>93</v>
      </c>
      <c r="B8" s="51" t="s">
        <v>50</v>
      </c>
      <c r="C8" s="374"/>
      <c r="D8" s="375"/>
      <c r="E8" s="131">
        <f>'[1]PZ1-cene'!H145</f>
        <v>1159450</v>
      </c>
      <c r="F8" s="172">
        <f>PZ5!I145</f>
        <v>0</v>
      </c>
      <c r="H8" s="83">
        <f t="shared" si="0"/>
        <v>0</v>
      </c>
      <c r="I8" s="373">
        <f t="shared" si="1"/>
        <v>-1159450</v>
      </c>
    </row>
    <row r="9" spans="1:9" s="83" customFormat="1" ht="15.75" customHeight="1" thickBot="1">
      <c r="A9" s="376"/>
      <c r="B9" s="104" t="s">
        <v>323</v>
      </c>
      <c r="C9" s="371"/>
      <c r="D9" s="372"/>
      <c r="E9" s="115">
        <f>+E8*0.05</f>
        <v>57972.5</v>
      </c>
      <c r="F9" s="153">
        <f>SUM(F3:F8)*0.1</f>
        <v>0</v>
      </c>
      <c r="H9" s="83">
        <f>+F9*239.64</f>
        <v>0</v>
      </c>
      <c r="I9" s="373">
        <f>+H9-E9</f>
        <v>-57972.5</v>
      </c>
    </row>
    <row r="10" spans="1:9" s="83" customFormat="1" ht="15.75" customHeight="1" thickBot="1">
      <c r="A10" s="117"/>
      <c r="B10" s="532" t="s">
        <v>51</v>
      </c>
      <c r="C10" s="533"/>
      <c r="D10" s="116"/>
      <c r="E10" s="175">
        <f>SUM(E3:E8)</f>
        <v>10019327.285999998</v>
      </c>
      <c r="F10" s="171">
        <f>SUM(F3:F9)</f>
        <v>0</v>
      </c>
      <c r="H10" s="83">
        <f t="shared" si="0"/>
        <v>0</v>
      </c>
      <c r="I10" s="373">
        <f t="shared" si="1"/>
        <v>-10019327.285999998</v>
      </c>
    </row>
    <row r="11" spans="1:9" s="83" customFormat="1" ht="15.75" customHeight="1" thickBot="1">
      <c r="A11" s="174"/>
      <c r="B11" s="51" t="s">
        <v>268</v>
      </c>
      <c r="C11" s="374"/>
      <c r="D11" s="375"/>
      <c r="E11" s="131" t="e">
        <f>#REF!*0.2</f>
        <v>#REF!</v>
      </c>
      <c r="F11" s="172">
        <f>F10*0.22</f>
        <v>0</v>
      </c>
      <c r="G11" s="373"/>
      <c r="H11" s="83">
        <f t="shared" si="0"/>
        <v>0</v>
      </c>
      <c r="I11" s="373" t="e">
        <f t="shared" si="1"/>
        <v>#REF!</v>
      </c>
    </row>
    <row r="12" spans="1:9" s="83" customFormat="1" ht="15.75" customHeight="1" thickBot="1">
      <c r="A12" s="117"/>
      <c r="B12" s="532" t="s">
        <v>51</v>
      </c>
      <c r="C12" s="533"/>
      <c r="D12" s="116"/>
      <c r="E12" s="175" t="e">
        <f>SUM(E11:E11)</f>
        <v>#REF!</v>
      </c>
      <c r="F12" s="171">
        <f>SUM(F10:F11)</f>
        <v>0</v>
      </c>
      <c r="H12" s="83">
        <f t="shared" si="0"/>
        <v>0</v>
      </c>
      <c r="I12" s="373" t="e">
        <f t="shared" si="1"/>
        <v>#REF!</v>
      </c>
    </row>
    <row r="13" spans="1:10" s="83" customFormat="1" ht="15.75" customHeight="1">
      <c r="A13" s="87"/>
      <c r="B13" s="88"/>
      <c r="C13" s="377"/>
      <c r="G13" s="373"/>
      <c r="H13" s="373">
        <f t="shared" si="0"/>
        <v>0</v>
      </c>
      <c r="I13" s="373">
        <f t="shared" si="1"/>
        <v>0</v>
      </c>
      <c r="J13" s="373"/>
    </row>
    <row r="14" spans="1:3" s="83" customFormat="1" ht="15.75" customHeight="1">
      <c r="A14" s="87"/>
      <c r="B14" s="88"/>
      <c r="C14" s="377"/>
    </row>
    <row r="15" spans="1:3" s="83" customFormat="1" ht="15.75" customHeight="1">
      <c r="A15" s="87"/>
      <c r="B15" s="88"/>
      <c r="C15" s="377"/>
    </row>
    <row r="16" spans="1:3" s="83" customFormat="1" ht="15.75" customHeight="1">
      <c r="A16" s="87"/>
      <c r="B16" s="88"/>
      <c r="C16" s="377"/>
    </row>
    <row r="17" spans="1:3" s="83" customFormat="1" ht="15.75" customHeight="1">
      <c r="A17" s="87"/>
      <c r="B17" s="88"/>
      <c r="C17" s="377"/>
    </row>
    <row r="18" spans="1:3" s="83" customFormat="1" ht="11.25">
      <c r="A18" s="87"/>
      <c r="B18" s="88"/>
      <c r="C18" s="377"/>
    </row>
    <row r="19" spans="1:3" s="83" customFormat="1" ht="11.25">
      <c r="A19" s="87"/>
      <c r="B19" s="88"/>
      <c r="C19" s="377"/>
    </row>
    <row r="20" spans="1:3" s="83" customFormat="1" ht="11.25">
      <c r="A20" s="87"/>
      <c r="B20" s="88"/>
      <c r="C20" s="377"/>
    </row>
    <row r="21" spans="1:3" s="83" customFormat="1" ht="11.25">
      <c r="A21" s="87"/>
      <c r="B21" s="88"/>
      <c r="C21" s="377"/>
    </row>
    <row r="22" spans="1:3" s="83" customFormat="1" ht="11.25">
      <c r="A22" s="87"/>
      <c r="B22" s="88"/>
      <c r="C22" s="377"/>
    </row>
    <row r="23" spans="1:3" s="83" customFormat="1" ht="11.25">
      <c r="A23" s="87"/>
      <c r="B23" s="88"/>
      <c r="C23" s="377"/>
    </row>
    <row r="24" spans="1:3" s="83" customFormat="1" ht="11.25">
      <c r="A24" s="87"/>
      <c r="B24" s="88"/>
      <c r="C24" s="377"/>
    </row>
    <row r="25" spans="1:3" s="83" customFormat="1" ht="11.25">
      <c r="A25" s="87"/>
      <c r="B25" s="88"/>
      <c r="C25" s="377"/>
    </row>
    <row r="26" spans="1:3" s="380" customFormat="1" ht="11.25">
      <c r="A26" s="378"/>
      <c r="B26" s="379"/>
      <c r="C26" s="374"/>
    </row>
    <row r="27" spans="1:3" s="380" customFormat="1" ht="11.25">
      <c r="A27" s="378"/>
      <c r="B27" s="379"/>
      <c r="C27" s="374"/>
    </row>
    <row r="28" spans="1:3" s="380" customFormat="1" ht="11.25">
      <c r="A28" s="378"/>
      <c r="B28" s="379"/>
      <c r="C28" s="374"/>
    </row>
    <row r="29" spans="1:3" s="380" customFormat="1" ht="11.25">
      <c r="A29" s="378"/>
      <c r="B29" s="379"/>
      <c r="C29" s="374"/>
    </row>
    <row r="30" spans="1:3" s="380" customFormat="1" ht="11.25">
      <c r="A30" s="378"/>
      <c r="B30" s="379"/>
      <c r="C30" s="374"/>
    </row>
    <row r="31" spans="1:3" s="380" customFormat="1" ht="11.25">
      <c r="A31" s="378"/>
      <c r="B31" s="379"/>
      <c r="C31" s="374"/>
    </row>
    <row r="32" spans="1:3" s="380" customFormat="1" ht="11.25">
      <c r="A32" s="378"/>
      <c r="B32" s="379"/>
      <c r="C32" s="374"/>
    </row>
    <row r="33" spans="1:3" s="380" customFormat="1" ht="11.25">
      <c r="A33" s="378"/>
      <c r="B33" s="379"/>
      <c r="C33" s="374"/>
    </row>
    <row r="34" spans="1:3" s="380" customFormat="1" ht="11.25">
      <c r="A34" s="378"/>
      <c r="B34" s="379"/>
      <c r="C34" s="374"/>
    </row>
    <row r="35" spans="1:3" s="380" customFormat="1" ht="11.25">
      <c r="A35" s="378"/>
      <c r="B35" s="379"/>
      <c r="C35" s="374"/>
    </row>
    <row r="36" spans="1:3" s="380" customFormat="1" ht="11.25">
      <c r="A36" s="378"/>
      <c r="B36" s="379"/>
      <c r="C36" s="374"/>
    </row>
    <row r="37" spans="1:3" s="380" customFormat="1" ht="11.25">
      <c r="A37" s="378"/>
      <c r="B37" s="379"/>
      <c r="C37" s="374"/>
    </row>
    <row r="38" spans="1:3" s="380" customFormat="1" ht="11.25">
      <c r="A38" s="378"/>
      <c r="B38" s="379"/>
      <c r="C38" s="374"/>
    </row>
    <row r="39" spans="1:7" s="381" customFormat="1" ht="11.25">
      <c r="A39" s="378"/>
      <c r="B39" s="379"/>
      <c r="C39" s="374"/>
      <c r="D39" s="380"/>
      <c r="E39" s="380"/>
      <c r="F39" s="380"/>
      <c r="G39" s="380"/>
    </row>
    <row r="40" spans="1:3" s="381" customFormat="1" ht="11.25">
      <c r="A40" s="382"/>
      <c r="B40" s="383"/>
      <c r="C40" s="384"/>
    </row>
    <row r="41" spans="1:3" s="381" customFormat="1" ht="11.25">
      <c r="A41" s="382"/>
      <c r="B41" s="383"/>
      <c r="C41" s="384"/>
    </row>
    <row r="42" spans="1:3" s="381" customFormat="1" ht="11.25">
      <c r="A42" s="382"/>
      <c r="B42" s="383"/>
      <c r="C42" s="384"/>
    </row>
    <row r="43" spans="1:3" s="381" customFormat="1" ht="11.25">
      <c r="A43" s="382"/>
      <c r="B43" s="383"/>
      <c r="C43" s="384"/>
    </row>
    <row r="44" spans="1:3" s="381" customFormat="1" ht="11.25">
      <c r="A44" s="382"/>
      <c r="B44" s="383"/>
      <c r="C44" s="384"/>
    </row>
    <row r="45" spans="1:3" s="381" customFormat="1" ht="11.25">
      <c r="A45" s="382"/>
      <c r="B45" s="383"/>
      <c r="C45" s="384"/>
    </row>
    <row r="46" spans="1:3" s="381" customFormat="1" ht="11.25">
      <c r="A46" s="382"/>
      <c r="B46" s="383"/>
      <c r="C46" s="384"/>
    </row>
    <row r="47" spans="1:3" s="381" customFormat="1" ht="11.25">
      <c r="A47" s="382"/>
      <c r="B47" s="383"/>
      <c r="C47" s="384"/>
    </row>
    <row r="48" spans="1:3" s="381" customFormat="1" ht="11.25">
      <c r="A48" s="382"/>
      <c r="B48" s="383"/>
      <c r="C48" s="384"/>
    </row>
    <row r="49" spans="1:3" s="381" customFormat="1" ht="11.25">
      <c r="A49" s="382"/>
      <c r="B49" s="383"/>
      <c r="C49" s="384"/>
    </row>
    <row r="50" spans="1:3" s="381" customFormat="1" ht="11.25">
      <c r="A50" s="382"/>
      <c r="B50" s="383"/>
      <c r="C50" s="384"/>
    </row>
    <row r="51" spans="1:3" s="381" customFormat="1" ht="11.25">
      <c r="A51" s="382"/>
      <c r="B51" s="383"/>
      <c r="C51" s="384"/>
    </row>
    <row r="52" spans="1:3" s="381" customFormat="1" ht="11.25">
      <c r="A52" s="382"/>
      <c r="B52" s="383"/>
      <c r="C52" s="384"/>
    </row>
    <row r="53" spans="1:3" s="381" customFormat="1" ht="11.25">
      <c r="A53" s="382"/>
      <c r="B53" s="383"/>
      <c r="C53" s="384"/>
    </row>
    <row r="54" spans="1:3" s="381" customFormat="1" ht="11.25">
      <c r="A54" s="382"/>
      <c r="B54" s="383"/>
      <c r="C54" s="384"/>
    </row>
    <row r="55" spans="1:3" s="381" customFormat="1" ht="11.25">
      <c r="A55" s="382"/>
      <c r="B55" s="383"/>
      <c r="C55" s="384"/>
    </row>
    <row r="56" spans="1:3" s="381" customFormat="1" ht="11.25">
      <c r="A56" s="382"/>
      <c r="B56" s="383"/>
      <c r="C56" s="384"/>
    </row>
    <row r="57" spans="1:3" s="381" customFormat="1" ht="11.25">
      <c r="A57" s="382"/>
      <c r="B57" s="383"/>
      <c r="C57" s="384"/>
    </row>
    <row r="58" spans="1:3" s="381" customFormat="1" ht="11.25">
      <c r="A58" s="382"/>
      <c r="B58" s="383"/>
      <c r="C58" s="384"/>
    </row>
    <row r="59" spans="1:3" s="381" customFormat="1" ht="11.25">
      <c r="A59" s="382"/>
      <c r="B59" s="383"/>
      <c r="C59" s="384"/>
    </row>
    <row r="60" spans="1:3" s="381" customFormat="1" ht="11.25">
      <c r="A60" s="382"/>
      <c r="B60" s="383"/>
      <c r="C60" s="384"/>
    </row>
    <row r="61" spans="1:3" s="381" customFormat="1" ht="11.25">
      <c r="A61" s="382"/>
      <c r="B61" s="383"/>
      <c r="C61" s="384"/>
    </row>
    <row r="62" spans="1:3" s="381" customFormat="1" ht="11.25">
      <c r="A62" s="382"/>
      <c r="B62" s="383"/>
      <c r="C62" s="384"/>
    </row>
    <row r="63" spans="1:3" s="381" customFormat="1" ht="11.25">
      <c r="A63" s="382"/>
      <c r="B63" s="383"/>
      <c r="C63" s="384"/>
    </row>
    <row r="64" spans="1:3" s="381" customFormat="1" ht="11.25">
      <c r="A64" s="382"/>
      <c r="B64" s="383"/>
      <c r="C64" s="384"/>
    </row>
    <row r="65" spans="1:3" s="381" customFormat="1" ht="11.25">
      <c r="A65" s="382"/>
      <c r="B65" s="383"/>
      <c r="C65" s="384"/>
    </row>
    <row r="66" spans="1:3" s="381" customFormat="1" ht="11.25">
      <c r="A66" s="382"/>
      <c r="B66" s="383"/>
      <c r="C66" s="384"/>
    </row>
    <row r="67" spans="1:3" s="381" customFormat="1" ht="11.25">
      <c r="A67" s="382"/>
      <c r="B67" s="383"/>
      <c r="C67" s="384"/>
    </row>
    <row r="68" spans="1:3" s="381" customFormat="1" ht="11.25">
      <c r="A68" s="382"/>
      <c r="B68" s="383"/>
      <c r="C68" s="384"/>
    </row>
    <row r="69" spans="1:3" s="381" customFormat="1" ht="11.25">
      <c r="A69" s="382"/>
      <c r="B69" s="383"/>
      <c r="C69" s="384"/>
    </row>
    <row r="70" spans="1:3" s="381" customFormat="1" ht="11.25">
      <c r="A70" s="382"/>
      <c r="B70" s="383"/>
      <c r="C70" s="384"/>
    </row>
    <row r="71" spans="1:3" s="381" customFormat="1" ht="11.25">
      <c r="A71" s="382"/>
      <c r="B71" s="383"/>
      <c r="C71" s="384"/>
    </row>
    <row r="72" spans="1:3" s="381" customFormat="1" ht="11.25">
      <c r="A72" s="382"/>
      <c r="B72" s="383"/>
      <c r="C72" s="384"/>
    </row>
    <row r="73" spans="1:3" s="381" customFormat="1" ht="11.25">
      <c r="A73" s="382"/>
      <c r="B73" s="383"/>
      <c r="C73" s="384"/>
    </row>
    <row r="74" spans="1:3" s="381" customFormat="1" ht="11.25">
      <c r="A74" s="382"/>
      <c r="B74" s="383"/>
      <c r="C74" s="384"/>
    </row>
    <row r="75" spans="1:3" s="381" customFormat="1" ht="11.25">
      <c r="A75" s="382"/>
      <c r="B75" s="383"/>
      <c r="C75" s="384"/>
    </row>
    <row r="76" spans="1:3" s="381" customFormat="1" ht="11.25">
      <c r="A76" s="382"/>
      <c r="B76" s="383"/>
      <c r="C76" s="384"/>
    </row>
    <row r="77" spans="1:3" s="381" customFormat="1" ht="11.25">
      <c r="A77" s="382"/>
      <c r="B77" s="383"/>
      <c r="C77" s="384"/>
    </row>
    <row r="78" spans="1:3" s="381" customFormat="1" ht="11.25">
      <c r="A78" s="382"/>
      <c r="B78" s="383"/>
      <c r="C78" s="384"/>
    </row>
    <row r="79" spans="1:7" s="381" customFormat="1" ht="11.25">
      <c r="A79" s="382"/>
      <c r="B79" s="383"/>
      <c r="C79" s="384"/>
      <c r="G79" s="381">
        <f>G10+G77</f>
        <v>0</v>
      </c>
    </row>
    <row r="80" spans="1:3" s="381" customFormat="1" ht="11.25">
      <c r="A80" s="382"/>
      <c r="B80" s="383"/>
      <c r="C80" s="384"/>
    </row>
    <row r="81" spans="1:3" s="381" customFormat="1" ht="11.25">
      <c r="A81" s="382"/>
      <c r="B81" s="383"/>
      <c r="C81" s="384"/>
    </row>
    <row r="82" spans="1:3" s="381" customFormat="1" ht="11.25">
      <c r="A82" s="382"/>
      <c r="B82" s="383"/>
      <c r="C82" s="384"/>
    </row>
    <row r="83" spans="1:3" s="381" customFormat="1" ht="11.25">
      <c r="A83" s="382"/>
      <c r="B83" s="383"/>
      <c r="C83" s="384"/>
    </row>
    <row r="84" spans="1:3" s="381" customFormat="1" ht="11.25">
      <c r="A84" s="382"/>
      <c r="B84" s="383"/>
      <c r="C84" s="384"/>
    </row>
    <row r="85" spans="1:3" s="381" customFormat="1" ht="11.25">
      <c r="A85" s="382"/>
      <c r="B85" s="383"/>
      <c r="C85" s="384"/>
    </row>
    <row r="86" spans="1:3" s="381" customFormat="1" ht="11.25">
      <c r="A86" s="382"/>
      <c r="B86" s="383"/>
      <c r="C86" s="384"/>
    </row>
    <row r="87" spans="1:3" s="381" customFormat="1" ht="11.25">
      <c r="A87" s="382"/>
      <c r="B87" s="383"/>
      <c r="C87" s="384"/>
    </row>
    <row r="88" spans="1:3" s="381" customFormat="1" ht="11.25">
      <c r="A88" s="382"/>
      <c r="B88" s="383"/>
      <c r="C88" s="384"/>
    </row>
    <row r="89" spans="1:3" s="381" customFormat="1" ht="11.25">
      <c r="A89" s="382"/>
      <c r="B89" s="383"/>
      <c r="C89" s="384"/>
    </row>
    <row r="90" spans="1:3" s="381" customFormat="1" ht="11.25">
      <c r="A90" s="382"/>
      <c r="B90" s="383"/>
      <c r="C90" s="384"/>
    </row>
    <row r="91" spans="1:3" s="381" customFormat="1" ht="11.25">
      <c r="A91" s="382"/>
      <c r="B91" s="383"/>
      <c r="C91" s="384"/>
    </row>
    <row r="92" spans="1:3" s="381" customFormat="1" ht="11.25">
      <c r="A92" s="382"/>
      <c r="B92" s="383"/>
      <c r="C92" s="384"/>
    </row>
    <row r="93" spans="1:3" s="381" customFormat="1" ht="11.25">
      <c r="A93" s="382"/>
      <c r="B93" s="383"/>
      <c r="C93" s="384"/>
    </row>
    <row r="94" spans="1:3" s="381" customFormat="1" ht="11.25">
      <c r="A94" s="382"/>
      <c r="B94" s="383"/>
      <c r="C94" s="384"/>
    </row>
    <row r="95" spans="1:3" s="381" customFormat="1" ht="11.25">
      <c r="A95" s="382"/>
      <c r="B95" s="383"/>
      <c r="C95" s="384"/>
    </row>
    <row r="96" spans="1:3" s="381" customFormat="1" ht="11.25">
      <c r="A96" s="382"/>
      <c r="B96" s="383"/>
      <c r="C96" s="384"/>
    </row>
    <row r="97" spans="1:3" s="381" customFormat="1" ht="11.25">
      <c r="A97" s="382"/>
      <c r="B97" s="383"/>
      <c r="C97" s="384"/>
    </row>
    <row r="98" spans="1:3" s="381" customFormat="1" ht="11.25">
      <c r="A98" s="382"/>
      <c r="B98" s="383"/>
      <c r="C98" s="384"/>
    </row>
    <row r="99" spans="1:3" s="381" customFormat="1" ht="11.25">
      <c r="A99" s="382"/>
      <c r="B99" s="383"/>
      <c r="C99" s="384"/>
    </row>
    <row r="100" spans="1:3" s="381" customFormat="1" ht="11.25">
      <c r="A100" s="382"/>
      <c r="B100" s="383"/>
      <c r="C100" s="384"/>
    </row>
    <row r="101" spans="1:3" s="381" customFormat="1" ht="11.25">
      <c r="A101" s="382"/>
      <c r="B101" s="383"/>
      <c r="C101" s="384"/>
    </row>
    <row r="102" spans="1:3" s="381" customFormat="1" ht="11.25">
      <c r="A102" s="382"/>
      <c r="B102" s="383"/>
      <c r="C102" s="384"/>
    </row>
    <row r="103" spans="1:3" s="381" customFormat="1" ht="11.25">
      <c r="A103" s="382"/>
      <c r="B103" s="383"/>
      <c r="C103" s="384"/>
    </row>
    <row r="104" spans="1:3" s="381" customFormat="1" ht="11.25">
      <c r="A104" s="382"/>
      <c r="B104" s="383"/>
      <c r="C104" s="384"/>
    </row>
    <row r="105" spans="1:3" s="381" customFormat="1" ht="11.25">
      <c r="A105" s="382"/>
      <c r="B105" s="383"/>
      <c r="C105" s="384"/>
    </row>
    <row r="106" spans="1:3" s="381" customFormat="1" ht="11.25">
      <c r="A106" s="382"/>
      <c r="B106" s="383"/>
      <c r="C106" s="384"/>
    </row>
    <row r="107" spans="1:3" s="381" customFormat="1" ht="11.25">
      <c r="A107" s="382"/>
      <c r="B107" s="383"/>
      <c r="C107" s="384"/>
    </row>
    <row r="108" spans="1:3" s="381" customFormat="1" ht="11.25">
      <c r="A108" s="382"/>
      <c r="B108" s="383"/>
      <c r="C108" s="384"/>
    </row>
    <row r="109" spans="1:3" s="381" customFormat="1" ht="11.25">
      <c r="A109" s="382"/>
      <c r="B109" s="383"/>
      <c r="C109" s="384"/>
    </row>
    <row r="110" spans="1:3" s="381" customFormat="1" ht="11.25">
      <c r="A110" s="382"/>
      <c r="B110" s="383"/>
      <c r="C110" s="384"/>
    </row>
    <row r="111" spans="1:3" s="381" customFormat="1" ht="11.25">
      <c r="A111" s="382"/>
      <c r="B111" s="383"/>
      <c r="C111" s="384"/>
    </row>
    <row r="112" spans="1:3" s="381" customFormat="1" ht="11.25">
      <c r="A112" s="382"/>
      <c r="B112" s="383"/>
      <c r="C112" s="384"/>
    </row>
    <row r="113" spans="1:3" s="381" customFormat="1" ht="11.25">
      <c r="A113" s="382"/>
      <c r="B113" s="383"/>
      <c r="C113" s="384"/>
    </row>
    <row r="114" spans="1:3" s="381" customFormat="1" ht="11.25">
      <c r="A114" s="382"/>
      <c r="B114" s="383"/>
      <c r="C114" s="384"/>
    </row>
    <row r="115" spans="1:3" s="381" customFormat="1" ht="11.25">
      <c r="A115" s="382"/>
      <c r="B115" s="383"/>
      <c r="C115" s="384"/>
    </row>
    <row r="116" spans="1:3" s="381" customFormat="1" ht="11.25">
      <c r="A116" s="382"/>
      <c r="B116" s="383"/>
      <c r="C116" s="384"/>
    </row>
    <row r="117" spans="1:3" s="381" customFormat="1" ht="11.25">
      <c r="A117" s="382"/>
      <c r="B117" s="383"/>
      <c r="C117" s="384"/>
    </row>
    <row r="118" spans="1:3" s="381" customFormat="1" ht="11.25">
      <c r="A118" s="382"/>
      <c r="B118" s="383"/>
      <c r="C118" s="384"/>
    </row>
    <row r="119" spans="1:3" s="381" customFormat="1" ht="11.25">
      <c r="A119" s="382"/>
      <c r="B119" s="383"/>
      <c r="C119" s="384"/>
    </row>
    <row r="120" spans="1:3" s="381" customFormat="1" ht="11.25">
      <c r="A120" s="382"/>
      <c r="B120" s="383"/>
      <c r="C120" s="384"/>
    </row>
    <row r="121" spans="1:3" s="381" customFormat="1" ht="11.25">
      <c r="A121" s="382"/>
      <c r="B121" s="383"/>
      <c r="C121" s="384"/>
    </row>
    <row r="122" spans="1:3" s="381" customFormat="1" ht="11.25">
      <c r="A122" s="382"/>
      <c r="B122" s="383"/>
      <c r="C122" s="384"/>
    </row>
    <row r="123" spans="1:3" s="381" customFormat="1" ht="11.25">
      <c r="A123" s="382"/>
      <c r="B123" s="383"/>
      <c r="C123" s="384"/>
    </row>
    <row r="124" spans="1:3" s="381" customFormat="1" ht="11.25">
      <c r="A124" s="382"/>
      <c r="B124" s="383"/>
      <c r="C124" s="384"/>
    </row>
    <row r="125" spans="1:3" s="381" customFormat="1" ht="11.25">
      <c r="A125" s="382"/>
      <c r="B125" s="383"/>
      <c r="C125" s="384"/>
    </row>
    <row r="126" spans="1:3" s="381" customFormat="1" ht="11.25">
      <c r="A126" s="382"/>
      <c r="B126" s="383"/>
      <c r="C126" s="384"/>
    </row>
    <row r="127" spans="1:3" s="381" customFormat="1" ht="11.25">
      <c r="A127" s="382"/>
      <c r="B127" s="383"/>
      <c r="C127" s="384"/>
    </row>
    <row r="128" spans="1:3" s="381" customFormat="1" ht="11.25">
      <c r="A128" s="382"/>
      <c r="B128" s="383"/>
      <c r="C128" s="384"/>
    </row>
    <row r="129" spans="1:3" s="381" customFormat="1" ht="11.25">
      <c r="A129" s="382"/>
      <c r="B129" s="383"/>
      <c r="C129" s="384"/>
    </row>
    <row r="130" spans="1:3" s="381" customFormat="1" ht="11.25">
      <c r="A130" s="382"/>
      <c r="B130" s="383"/>
      <c r="C130" s="384"/>
    </row>
    <row r="131" spans="1:3" s="381" customFormat="1" ht="11.25">
      <c r="A131" s="382"/>
      <c r="B131" s="383"/>
      <c r="C131" s="384"/>
    </row>
    <row r="132" spans="1:3" s="381" customFormat="1" ht="11.25">
      <c r="A132" s="382"/>
      <c r="B132" s="383"/>
      <c r="C132" s="384"/>
    </row>
    <row r="133" spans="1:3" s="381" customFormat="1" ht="11.25">
      <c r="A133" s="382"/>
      <c r="B133" s="383"/>
      <c r="C133" s="384"/>
    </row>
    <row r="134" spans="1:3" s="381" customFormat="1" ht="11.25">
      <c r="A134" s="382"/>
      <c r="B134" s="383"/>
      <c r="C134" s="384"/>
    </row>
    <row r="135" spans="1:3" s="381" customFormat="1" ht="11.25">
      <c r="A135" s="382"/>
      <c r="B135" s="383"/>
      <c r="C135" s="384"/>
    </row>
    <row r="136" spans="1:3" s="381" customFormat="1" ht="11.25">
      <c r="A136" s="382"/>
      <c r="B136" s="383"/>
      <c r="C136" s="384"/>
    </row>
    <row r="137" spans="1:3" s="381" customFormat="1" ht="11.25">
      <c r="A137" s="382"/>
      <c r="B137" s="383"/>
      <c r="C137" s="384"/>
    </row>
    <row r="138" spans="1:3" s="381" customFormat="1" ht="11.25">
      <c r="A138" s="382"/>
      <c r="B138" s="383"/>
      <c r="C138" s="384"/>
    </row>
    <row r="139" spans="1:3" s="381" customFormat="1" ht="11.25">
      <c r="A139" s="382"/>
      <c r="B139" s="383"/>
      <c r="C139" s="384"/>
    </row>
    <row r="140" spans="1:3" s="381" customFormat="1" ht="11.25">
      <c r="A140" s="382"/>
      <c r="B140" s="383"/>
      <c r="C140" s="384"/>
    </row>
    <row r="141" spans="1:3" s="381" customFormat="1" ht="11.25">
      <c r="A141" s="382"/>
      <c r="B141" s="383"/>
      <c r="C141" s="384"/>
    </row>
    <row r="142" spans="1:3" s="381" customFormat="1" ht="11.25">
      <c r="A142" s="382"/>
      <c r="B142" s="383"/>
      <c r="C142" s="384"/>
    </row>
    <row r="143" spans="1:3" s="381" customFormat="1" ht="11.25">
      <c r="A143" s="382"/>
      <c r="B143" s="383"/>
      <c r="C143" s="384"/>
    </row>
    <row r="144" spans="1:3" s="381" customFormat="1" ht="11.25">
      <c r="A144" s="382"/>
      <c r="B144" s="383"/>
      <c r="C144" s="384"/>
    </row>
    <row r="145" spans="1:3" s="381" customFormat="1" ht="11.25">
      <c r="A145" s="382"/>
      <c r="B145" s="383"/>
      <c r="C145" s="384"/>
    </row>
    <row r="146" spans="1:3" s="381" customFormat="1" ht="11.25">
      <c r="A146" s="382"/>
      <c r="B146" s="383"/>
      <c r="C146" s="384"/>
    </row>
    <row r="147" spans="1:3" s="381" customFormat="1" ht="11.25">
      <c r="A147" s="382"/>
      <c r="B147" s="383"/>
      <c r="C147" s="384"/>
    </row>
    <row r="148" spans="1:3" s="381" customFormat="1" ht="11.25">
      <c r="A148" s="382"/>
      <c r="B148" s="383"/>
      <c r="C148" s="384"/>
    </row>
    <row r="149" spans="1:3" s="381" customFormat="1" ht="11.25">
      <c r="A149" s="382"/>
      <c r="B149" s="383"/>
      <c r="C149" s="384"/>
    </row>
    <row r="150" spans="1:3" s="381" customFormat="1" ht="11.25">
      <c r="A150" s="382"/>
      <c r="B150" s="383"/>
      <c r="C150" s="384"/>
    </row>
    <row r="151" spans="1:3" s="381" customFormat="1" ht="11.25">
      <c r="A151" s="382"/>
      <c r="B151" s="383"/>
      <c r="C151" s="384"/>
    </row>
    <row r="152" spans="1:3" s="381" customFormat="1" ht="11.25">
      <c r="A152" s="382"/>
      <c r="B152" s="383"/>
      <c r="C152" s="384"/>
    </row>
    <row r="153" spans="1:3" s="381" customFormat="1" ht="11.25">
      <c r="A153" s="382"/>
      <c r="B153" s="383"/>
      <c r="C153" s="384"/>
    </row>
    <row r="154" spans="1:3" s="381" customFormat="1" ht="11.25">
      <c r="A154" s="382"/>
      <c r="B154" s="383"/>
      <c r="C154" s="384"/>
    </row>
    <row r="155" spans="1:3" s="381" customFormat="1" ht="11.25">
      <c r="A155" s="382"/>
      <c r="B155" s="383"/>
      <c r="C155" s="384"/>
    </row>
    <row r="156" spans="1:3" s="381" customFormat="1" ht="11.25">
      <c r="A156" s="382"/>
      <c r="B156" s="383"/>
      <c r="C156" s="384"/>
    </row>
    <row r="157" spans="1:3" s="381" customFormat="1" ht="11.25">
      <c r="A157" s="382"/>
      <c r="B157" s="383"/>
      <c r="C157" s="384"/>
    </row>
    <row r="158" spans="1:3" s="381" customFormat="1" ht="11.25">
      <c r="A158" s="382"/>
      <c r="B158" s="383"/>
      <c r="C158" s="384"/>
    </row>
    <row r="159" spans="1:3" s="381" customFormat="1" ht="11.25">
      <c r="A159" s="382"/>
      <c r="B159" s="383"/>
      <c r="C159" s="384"/>
    </row>
    <row r="160" spans="1:3" s="381" customFormat="1" ht="11.25">
      <c r="A160" s="382"/>
      <c r="B160" s="383"/>
      <c r="C160" s="384"/>
    </row>
    <row r="161" spans="1:3" s="381" customFormat="1" ht="11.25">
      <c r="A161" s="382"/>
      <c r="B161" s="383"/>
      <c r="C161" s="384"/>
    </row>
    <row r="162" spans="1:3" s="381" customFormat="1" ht="11.25">
      <c r="A162" s="382"/>
      <c r="B162" s="383"/>
      <c r="C162" s="384"/>
    </row>
    <row r="163" spans="1:3" s="381" customFormat="1" ht="11.25">
      <c r="A163" s="382"/>
      <c r="B163" s="383"/>
      <c r="C163" s="384"/>
    </row>
    <row r="164" spans="1:3" s="381" customFormat="1" ht="11.25">
      <c r="A164" s="382"/>
      <c r="B164" s="383"/>
      <c r="C164" s="384"/>
    </row>
    <row r="165" spans="1:3" s="381" customFormat="1" ht="11.25">
      <c r="A165" s="382"/>
      <c r="B165" s="383"/>
      <c r="C165" s="384"/>
    </row>
    <row r="166" spans="1:3" s="381" customFormat="1" ht="11.25">
      <c r="A166" s="382"/>
      <c r="B166" s="383"/>
      <c r="C166" s="384"/>
    </row>
    <row r="167" spans="1:3" s="381" customFormat="1" ht="11.25">
      <c r="A167" s="382"/>
      <c r="B167" s="383"/>
      <c r="C167" s="384"/>
    </row>
    <row r="168" spans="1:3" s="381" customFormat="1" ht="11.25">
      <c r="A168" s="382"/>
      <c r="B168" s="383"/>
      <c r="C168" s="384"/>
    </row>
    <row r="169" spans="1:3" s="381" customFormat="1" ht="11.25">
      <c r="A169" s="382"/>
      <c r="B169" s="383"/>
      <c r="C169" s="384"/>
    </row>
    <row r="170" spans="1:3" s="381" customFormat="1" ht="11.25">
      <c r="A170" s="382"/>
      <c r="B170" s="383"/>
      <c r="C170" s="384"/>
    </row>
    <row r="171" spans="1:3" s="381" customFormat="1" ht="11.25">
      <c r="A171" s="382"/>
      <c r="B171" s="383"/>
      <c r="C171" s="384"/>
    </row>
    <row r="172" spans="1:3" s="381" customFormat="1" ht="11.25">
      <c r="A172" s="382"/>
      <c r="B172" s="383"/>
      <c r="C172" s="384"/>
    </row>
    <row r="173" spans="1:3" s="381" customFormat="1" ht="11.25">
      <c r="A173" s="382"/>
      <c r="B173" s="383"/>
      <c r="C173" s="384"/>
    </row>
    <row r="174" spans="1:3" s="381" customFormat="1" ht="11.25">
      <c r="A174" s="382"/>
      <c r="B174" s="383"/>
      <c r="C174" s="384"/>
    </row>
    <row r="175" spans="1:3" s="381" customFormat="1" ht="11.25">
      <c r="A175" s="382"/>
      <c r="B175" s="383"/>
      <c r="C175" s="384"/>
    </row>
    <row r="176" spans="1:3" s="381" customFormat="1" ht="11.25">
      <c r="A176" s="382"/>
      <c r="B176" s="383"/>
      <c r="C176" s="384"/>
    </row>
    <row r="177" spans="1:3" s="381" customFormat="1" ht="11.25">
      <c r="A177" s="382"/>
      <c r="B177" s="383"/>
      <c r="C177" s="384"/>
    </row>
    <row r="178" spans="1:3" s="381" customFormat="1" ht="11.25">
      <c r="A178" s="382"/>
      <c r="B178" s="383"/>
      <c r="C178" s="384"/>
    </row>
    <row r="179" spans="1:3" s="381" customFormat="1" ht="11.25">
      <c r="A179" s="382"/>
      <c r="B179" s="383"/>
      <c r="C179" s="384"/>
    </row>
    <row r="180" spans="1:3" s="381" customFormat="1" ht="11.25">
      <c r="A180" s="382"/>
      <c r="B180" s="383"/>
      <c r="C180" s="384"/>
    </row>
    <row r="181" spans="1:3" s="381" customFormat="1" ht="11.25">
      <c r="A181" s="382"/>
      <c r="B181" s="383"/>
      <c r="C181" s="384"/>
    </row>
    <row r="182" spans="1:3" s="381" customFormat="1" ht="11.25">
      <c r="A182" s="382"/>
      <c r="B182" s="383"/>
      <c r="C182" s="384"/>
    </row>
    <row r="183" spans="1:3" s="381" customFormat="1" ht="11.25">
      <c r="A183" s="382"/>
      <c r="B183" s="383"/>
      <c r="C183" s="384"/>
    </row>
    <row r="184" spans="1:3" s="381" customFormat="1" ht="11.25">
      <c r="A184" s="382"/>
      <c r="B184" s="383"/>
      <c r="C184" s="384"/>
    </row>
    <row r="185" spans="1:3" s="381" customFormat="1" ht="11.25">
      <c r="A185" s="382"/>
      <c r="B185" s="383"/>
      <c r="C185" s="384"/>
    </row>
    <row r="186" spans="1:3" s="381" customFormat="1" ht="11.25">
      <c r="A186" s="382"/>
      <c r="B186" s="383"/>
      <c r="C186" s="384"/>
    </row>
    <row r="187" spans="1:3" s="381" customFormat="1" ht="11.25">
      <c r="A187" s="382"/>
      <c r="B187" s="383"/>
      <c r="C187" s="384"/>
    </row>
    <row r="188" spans="1:3" s="381" customFormat="1" ht="11.25">
      <c r="A188" s="382"/>
      <c r="B188" s="383"/>
      <c r="C188" s="384"/>
    </row>
    <row r="189" spans="1:3" s="381" customFormat="1" ht="11.25">
      <c r="A189" s="382"/>
      <c r="B189" s="383"/>
      <c r="C189" s="384"/>
    </row>
    <row r="190" spans="1:3" s="381" customFormat="1" ht="11.25">
      <c r="A190" s="382"/>
      <c r="B190" s="383"/>
      <c r="C190" s="384"/>
    </row>
    <row r="191" spans="1:3" s="381" customFormat="1" ht="11.25">
      <c r="A191" s="382"/>
      <c r="B191" s="383"/>
      <c r="C191" s="384"/>
    </row>
    <row r="192" spans="1:3" s="381" customFormat="1" ht="11.25">
      <c r="A192" s="382"/>
      <c r="B192" s="383"/>
      <c r="C192" s="384"/>
    </row>
    <row r="193" spans="1:3" s="381" customFormat="1" ht="11.25">
      <c r="A193" s="382"/>
      <c r="B193" s="383"/>
      <c r="C193" s="384"/>
    </row>
    <row r="194" spans="1:3" s="381" customFormat="1" ht="11.25">
      <c r="A194" s="382"/>
      <c r="B194" s="383"/>
      <c r="C194" s="384"/>
    </row>
    <row r="195" spans="1:3" s="381" customFormat="1" ht="11.25">
      <c r="A195" s="382"/>
      <c r="B195" s="383"/>
      <c r="C195" s="384"/>
    </row>
    <row r="196" spans="1:3" s="381" customFormat="1" ht="11.25">
      <c r="A196" s="382"/>
      <c r="B196" s="383"/>
      <c r="C196" s="384"/>
    </row>
    <row r="197" spans="1:3" s="381" customFormat="1" ht="11.25">
      <c r="A197" s="382"/>
      <c r="B197" s="383"/>
      <c r="C197" s="384"/>
    </row>
    <row r="198" spans="1:3" s="381" customFormat="1" ht="11.25">
      <c r="A198" s="382"/>
      <c r="B198" s="383"/>
      <c r="C198" s="384"/>
    </row>
    <row r="199" spans="1:3" s="381" customFormat="1" ht="11.25">
      <c r="A199" s="382"/>
      <c r="B199" s="383"/>
      <c r="C199" s="384"/>
    </row>
    <row r="200" spans="1:3" s="381" customFormat="1" ht="11.25">
      <c r="A200" s="382"/>
      <c r="B200" s="383"/>
      <c r="C200" s="384"/>
    </row>
    <row r="201" spans="1:3" s="381" customFormat="1" ht="11.25">
      <c r="A201" s="382"/>
      <c r="B201" s="383"/>
      <c r="C201" s="384"/>
    </row>
    <row r="202" spans="1:3" s="381" customFormat="1" ht="11.25">
      <c r="A202" s="382"/>
      <c r="B202" s="383"/>
      <c r="C202" s="384"/>
    </row>
    <row r="203" spans="1:3" s="381" customFormat="1" ht="11.25">
      <c r="A203" s="382"/>
      <c r="B203" s="383"/>
      <c r="C203" s="384"/>
    </row>
    <row r="204" spans="1:3" s="381" customFormat="1" ht="11.25">
      <c r="A204" s="382"/>
      <c r="B204" s="383"/>
      <c r="C204" s="384"/>
    </row>
    <row r="205" spans="1:3" s="381" customFormat="1" ht="11.25">
      <c r="A205" s="382"/>
      <c r="B205" s="383"/>
      <c r="C205" s="384"/>
    </row>
    <row r="206" spans="1:3" s="381" customFormat="1" ht="11.25">
      <c r="A206" s="382"/>
      <c r="B206" s="383"/>
      <c r="C206" s="384"/>
    </row>
    <row r="207" spans="1:3" s="381" customFormat="1" ht="11.25">
      <c r="A207" s="382"/>
      <c r="B207" s="383"/>
      <c r="C207" s="384"/>
    </row>
    <row r="208" spans="1:3" s="381" customFormat="1" ht="11.25">
      <c r="A208" s="382"/>
      <c r="B208" s="383"/>
      <c r="C208" s="384"/>
    </row>
    <row r="209" spans="1:3" s="381" customFormat="1" ht="11.25">
      <c r="A209" s="382"/>
      <c r="B209" s="383"/>
      <c r="C209" s="384"/>
    </row>
    <row r="210" spans="1:3" s="381" customFormat="1" ht="11.25">
      <c r="A210" s="382"/>
      <c r="B210" s="383"/>
      <c r="C210" s="384"/>
    </row>
    <row r="211" spans="1:3" s="381" customFormat="1" ht="11.25">
      <c r="A211" s="382"/>
      <c r="B211" s="383"/>
      <c r="C211" s="384"/>
    </row>
    <row r="212" spans="1:3" s="381" customFormat="1" ht="11.25">
      <c r="A212" s="382"/>
      <c r="B212" s="383"/>
      <c r="C212" s="384"/>
    </row>
    <row r="213" spans="1:3" s="381" customFormat="1" ht="11.25">
      <c r="A213" s="382"/>
      <c r="B213" s="383"/>
      <c r="C213" s="384"/>
    </row>
    <row r="214" spans="1:3" s="381" customFormat="1" ht="11.25">
      <c r="A214" s="382"/>
      <c r="B214" s="383"/>
      <c r="C214" s="384"/>
    </row>
    <row r="215" spans="1:3" s="381" customFormat="1" ht="11.25">
      <c r="A215" s="382"/>
      <c r="B215" s="383"/>
      <c r="C215" s="384"/>
    </row>
    <row r="216" spans="1:3" s="381" customFormat="1" ht="11.25">
      <c r="A216" s="382"/>
      <c r="B216" s="383"/>
      <c r="C216" s="384"/>
    </row>
    <row r="217" spans="1:3" s="381" customFormat="1" ht="11.25">
      <c r="A217" s="382"/>
      <c r="B217" s="383"/>
      <c r="C217" s="384"/>
    </row>
    <row r="218" spans="1:3" s="381" customFormat="1" ht="11.25">
      <c r="A218" s="382"/>
      <c r="B218" s="383"/>
      <c r="C218" s="384"/>
    </row>
    <row r="219" spans="1:3" s="381" customFormat="1" ht="11.25">
      <c r="A219" s="382"/>
      <c r="B219" s="383"/>
      <c r="C219" s="384"/>
    </row>
    <row r="220" spans="1:3" s="381" customFormat="1" ht="11.25">
      <c r="A220" s="382"/>
      <c r="B220" s="383"/>
      <c r="C220" s="384"/>
    </row>
    <row r="221" spans="1:3" s="381" customFormat="1" ht="11.25">
      <c r="A221" s="382"/>
      <c r="B221" s="383"/>
      <c r="C221" s="384"/>
    </row>
    <row r="222" spans="1:3" s="381" customFormat="1" ht="11.25">
      <c r="A222" s="382"/>
      <c r="B222" s="383"/>
      <c r="C222" s="384"/>
    </row>
    <row r="223" spans="1:3" s="381" customFormat="1" ht="11.25">
      <c r="A223" s="382"/>
      <c r="B223" s="383"/>
      <c r="C223" s="384"/>
    </row>
    <row r="224" spans="1:3" s="381" customFormat="1" ht="11.25">
      <c r="A224" s="382"/>
      <c r="B224" s="383"/>
      <c r="C224" s="384"/>
    </row>
    <row r="225" spans="1:3" s="381" customFormat="1" ht="11.25">
      <c r="A225" s="382"/>
      <c r="B225" s="383"/>
      <c r="C225" s="384"/>
    </row>
    <row r="226" spans="1:3" s="381" customFormat="1" ht="11.25">
      <c r="A226" s="382"/>
      <c r="B226" s="383"/>
      <c r="C226" s="384"/>
    </row>
    <row r="227" spans="1:3" s="381" customFormat="1" ht="11.25">
      <c r="A227" s="382"/>
      <c r="B227" s="383"/>
      <c r="C227" s="384"/>
    </row>
    <row r="228" spans="1:3" s="381" customFormat="1" ht="11.25">
      <c r="A228" s="382"/>
      <c r="B228" s="383"/>
      <c r="C228" s="384"/>
    </row>
    <row r="229" spans="1:3" s="381" customFormat="1" ht="11.25">
      <c r="A229" s="382"/>
      <c r="B229" s="383"/>
      <c r="C229" s="384"/>
    </row>
    <row r="230" spans="1:3" s="381" customFormat="1" ht="11.25">
      <c r="A230" s="382"/>
      <c r="B230" s="383"/>
      <c r="C230" s="384"/>
    </row>
    <row r="231" spans="1:3" s="381" customFormat="1" ht="11.25">
      <c r="A231" s="382"/>
      <c r="B231" s="383"/>
      <c r="C231" s="384"/>
    </row>
    <row r="232" spans="1:3" s="381" customFormat="1" ht="11.25">
      <c r="A232" s="382"/>
      <c r="B232" s="383"/>
      <c r="C232" s="384"/>
    </row>
    <row r="233" spans="1:3" s="381" customFormat="1" ht="11.25">
      <c r="A233" s="382"/>
      <c r="B233" s="383"/>
      <c r="C233" s="384"/>
    </row>
    <row r="234" spans="1:3" s="381" customFormat="1" ht="11.25">
      <c r="A234" s="382"/>
      <c r="B234" s="383"/>
      <c r="C234" s="384"/>
    </row>
    <row r="235" spans="1:3" s="381" customFormat="1" ht="11.25">
      <c r="A235" s="382"/>
      <c r="B235" s="383"/>
      <c r="C235" s="384"/>
    </row>
    <row r="236" spans="1:3" s="381" customFormat="1" ht="11.25">
      <c r="A236" s="382"/>
      <c r="B236" s="383"/>
      <c r="C236" s="384"/>
    </row>
    <row r="237" spans="1:3" s="381" customFormat="1" ht="11.25">
      <c r="A237" s="382"/>
      <c r="B237" s="383"/>
      <c r="C237" s="384"/>
    </row>
    <row r="238" spans="1:3" s="381" customFormat="1" ht="11.25">
      <c r="A238" s="382"/>
      <c r="B238" s="383"/>
      <c r="C238" s="384"/>
    </row>
    <row r="239" spans="1:3" s="381" customFormat="1" ht="11.25">
      <c r="A239" s="382"/>
      <c r="B239" s="383"/>
      <c r="C239" s="384"/>
    </row>
    <row r="240" spans="1:3" s="381" customFormat="1" ht="11.25">
      <c r="A240" s="382"/>
      <c r="B240" s="383"/>
      <c r="C240" s="384"/>
    </row>
    <row r="241" spans="1:3" s="381" customFormat="1" ht="11.25">
      <c r="A241" s="382"/>
      <c r="B241" s="383"/>
      <c r="C241" s="384"/>
    </row>
    <row r="242" spans="1:3" s="381" customFormat="1" ht="11.25">
      <c r="A242" s="382"/>
      <c r="B242" s="383"/>
      <c r="C242" s="384"/>
    </row>
    <row r="243" spans="1:3" s="381" customFormat="1" ht="11.25">
      <c r="A243" s="382"/>
      <c r="B243" s="383"/>
      <c r="C243" s="384"/>
    </row>
    <row r="244" spans="1:3" s="381" customFormat="1" ht="11.25">
      <c r="A244" s="382"/>
      <c r="B244" s="383"/>
      <c r="C244" s="384"/>
    </row>
    <row r="245" spans="1:3" s="381" customFormat="1" ht="11.25">
      <c r="A245" s="382"/>
      <c r="B245" s="383"/>
      <c r="C245" s="384"/>
    </row>
    <row r="246" spans="1:3" s="381" customFormat="1" ht="11.25">
      <c r="A246" s="382"/>
      <c r="B246" s="383"/>
      <c r="C246" s="384"/>
    </row>
    <row r="247" spans="1:3" s="381" customFormat="1" ht="11.25">
      <c r="A247" s="382"/>
      <c r="B247" s="383"/>
      <c r="C247" s="384"/>
    </row>
    <row r="248" spans="1:3" s="381" customFormat="1" ht="11.25">
      <c r="A248" s="382"/>
      <c r="B248" s="383"/>
      <c r="C248" s="384"/>
    </row>
    <row r="249" spans="1:3" s="381" customFormat="1" ht="11.25">
      <c r="A249" s="382"/>
      <c r="B249" s="383"/>
      <c r="C249" s="384"/>
    </row>
    <row r="250" spans="1:3" s="381" customFormat="1" ht="11.25">
      <c r="A250" s="382"/>
      <c r="B250" s="383"/>
      <c r="C250" s="384"/>
    </row>
    <row r="251" spans="1:3" s="381" customFormat="1" ht="11.25">
      <c r="A251" s="382"/>
      <c r="B251" s="383"/>
      <c r="C251" s="384"/>
    </row>
    <row r="252" spans="1:3" s="381" customFormat="1" ht="11.25">
      <c r="A252" s="382"/>
      <c r="B252" s="383"/>
      <c r="C252" s="384"/>
    </row>
    <row r="253" spans="1:3" s="381" customFormat="1" ht="11.25">
      <c r="A253" s="382"/>
      <c r="B253" s="383"/>
      <c r="C253" s="384"/>
    </row>
    <row r="254" spans="1:3" s="381" customFormat="1" ht="11.25">
      <c r="A254" s="382"/>
      <c r="B254" s="383"/>
      <c r="C254" s="384"/>
    </row>
    <row r="255" spans="1:3" s="381" customFormat="1" ht="11.25">
      <c r="A255" s="382"/>
      <c r="B255" s="383"/>
      <c r="C255" s="384"/>
    </row>
    <row r="256" spans="1:3" s="381" customFormat="1" ht="11.25">
      <c r="A256" s="382"/>
      <c r="B256" s="383"/>
      <c r="C256" s="384"/>
    </row>
    <row r="257" spans="1:3" s="381" customFormat="1" ht="11.25">
      <c r="A257" s="382"/>
      <c r="B257" s="383"/>
      <c r="C257" s="384"/>
    </row>
    <row r="258" spans="1:3" s="381" customFormat="1" ht="11.25">
      <c r="A258" s="382"/>
      <c r="B258" s="383"/>
      <c r="C258" s="384"/>
    </row>
    <row r="259" spans="1:3" s="381" customFormat="1" ht="11.25">
      <c r="A259" s="382"/>
      <c r="B259" s="383"/>
      <c r="C259" s="384"/>
    </row>
    <row r="260" spans="1:3" s="381" customFormat="1" ht="11.25">
      <c r="A260" s="382"/>
      <c r="B260" s="383"/>
      <c r="C260" s="384"/>
    </row>
    <row r="261" spans="1:3" s="381" customFormat="1" ht="11.25">
      <c r="A261" s="382"/>
      <c r="B261" s="383"/>
      <c r="C261" s="384"/>
    </row>
    <row r="262" spans="1:3" s="381" customFormat="1" ht="11.25">
      <c r="A262" s="382"/>
      <c r="B262" s="383"/>
      <c r="C262" s="384"/>
    </row>
    <row r="263" spans="1:3" s="381" customFormat="1" ht="11.25">
      <c r="A263" s="382"/>
      <c r="B263" s="383"/>
      <c r="C263" s="384"/>
    </row>
    <row r="264" spans="1:3" s="381" customFormat="1" ht="11.25">
      <c r="A264" s="382"/>
      <c r="B264" s="383"/>
      <c r="C264" s="384"/>
    </row>
    <row r="265" spans="1:3" s="381" customFormat="1" ht="11.25">
      <c r="A265" s="382"/>
      <c r="B265" s="383"/>
      <c r="C265" s="384"/>
    </row>
    <row r="266" spans="1:3" s="381" customFormat="1" ht="11.25">
      <c r="A266" s="382"/>
      <c r="B266" s="383"/>
      <c r="C266" s="384"/>
    </row>
    <row r="267" spans="1:3" s="381" customFormat="1" ht="11.25">
      <c r="A267" s="382"/>
      <c r="B267" s="383"/>
      <c r="C267" s="384"/>
    </row>
    <row r="268" spans="1:3" s="381" customFormat="1" ht="11.25">
      <c r="A268" s="382"/>
      <c r="B268" s="383"/>
      <c r="C268" s="384"/>
    </row>
    <row r="269" spans="1:3" s="381" customFormat="1" ht="11.25">
      <c r="A269" s="382"/>
      <c r="B269" s="383"/>
      <c r="C269" s="384"/>
    </row>
    <row r="270" spans="1:3" s="381" customFormat="1" ht="11.25">
      <c r="A270" s="382"/>
      <c r="B270" s="383"/>
      <c r="C270" s="384"/>
    </row>
    <row r="271" spans="1:3" s="381" customFormat="1" ht="11.25">
      <c r="A271" s="382"/>
      <c r="B271" s="383"/>
      <c r="C271" s="384"/>
    </row>
    <row r="272" spans="1:3" s="381" customFormat="1" ht="11.25">
      <c r="A272" s="382"/>
      <c r="B272" s="383"/>
      <c r="C272" s="384"/>
    </row>
    <row r="273" spans="1:3" s="381" customFormat="1" ht="11.25">
      <c r="A273" s="382"/>
      <c r="B273" s="383"/>
      <c r="C273" s="384"/>
    </row>
    <row r="274" spans="1:3" s="381" customFormat="1" ht="11.25">
      <c r="A274" s="382"/>
      <c r="B274" s="383"/>
      <c r="C274" s="384"/>
    </row>
    <row r="275" spans="1:3" s="381" customFormat="1" ht="11.25">
      <c r="A275" s="382"/>
      <c r="B275" s="383"/>
      <c r="C275" s="384"/>
    </row>
    <row r="276" spans="1:3" s="381" customFormat="1" ht="11.25">
      <c r="A276" s="382"/>
      <c r="B276" s="383"/>
      <c r="C276" s="384"/>
    </row>
    <row r="277" spans="1:3" s="381" customFormat="1" ht="11.25">
      <c r="A277" s="382"/>
      <c r="B277" s="383"/>
      <c r="C277" s="384"/>
    </row>
    <row r="278" spans="1:3" s="381" customFormat="1" ht="11.25">
      <c r="A278" s="382"/>
      <c r="B278" s="383"/>
      <c r="C278" s="384"/>
    </row>
    <row r="279" spans="1:3" s="381" customFormat="1" ht="11.25">
      <c r="A279" s="382"/>
      <c r="B279" s="383"/>
      <c r="C279" s="384"/>
    </row>
    <row r="280" spans="1:3" s="381" customFormat="1" ht="11.25">
      <c r="A280" s="382"/>
      <c r="B280" s="383"/>
      <c r="C280" s="384"/>
    </row>
    <row r="281" spans="1:3" s="381" customFormat="1" ht="11.25">
      <c r="A281" s="382"/>
      <c r="B281" s="383"/>
      <c r="C281" s="384"/>
    </row>
    <row r="282" spans="1:3" s="381" customFormat="1" ht="11.25">
      <c r="A282" s="382"/>
      <c r="B282" s="383"/>
      <c r="C282" s="384"/>
    </row>
    <row r="283" spans="1:3" s="381" customFormat="1" ht="11.25">
      <c r="A283" s="382"/>
      <c r="B283" s="383"/>
      <c r="C283" s="384"/>
    </row>
    <row r="284" spans="1:3" s="381" customFormat="1" ht="11.25">
      <c r="A284" s="382"/>
      <c r="B284" s="383"/>
      <c r="C284" s="384"/>
    </row>
    <row r="285" spans="1:3" s="381" customFormat="1" ht="11.25">
      <c r="A285" s="382"/>
      <c r="B285" s="383"/>
      <c r="C285" s="384"/>
    </row>
    <row r="286" spans="1:3" s="381" customFormat="1" ht="11.25">
      <c r="A286" s="382"/>
      <c r="B286" s="383"/>
      <c r="C286" s="384"/>
    </row>
    <row r="287" spans="1:3" s="381" customFormat="1" ht="11.25">
      <c r="A287" s="382"/>
      <c r="B287" s="383"/>
      <c r="C287" s="384"/>
    </row>
    <row r="288" spans="1:3" s="381" customFormat="1" ht="11.25">
      <c r="A288" s="382"/>
      <c r="B288" s="383"/>
      <c r="C288" s="384"/>
    </row>
    <row r="289" spans="1:3" s="381" customFormat="1" ht="11.25">
      <c r="A289" s="382"/>
      <c r="B289" s="383"/>
      <c r="C289" s="384"/>
    </row>
    <row r="290" spans="1:3" s="381" customFormat="1" ht="11.25">
      <c r="A290" s="382"/>
      <c r="B290" s="383"/>
      <c r="C290" s="384"/>
    </row>
    <row r="291" spans="1:3" s="381" customFormat="1" ht="11.25">
      <c r="A291" s="382"/>
      <c r="B291" s="383"/>
      <c r="C291" s="384"/>
    </row>
    <row r="292" spans="1:3" s="381" customFormat="1" ht="11.25">
      <c r="A292" s="382"/>
      <c r="B292" s="383"/>
      <c r="C292" s="384"/>
    </row>
    <row r="293" spans="1:3" s="381" customFormat="1" ht="11.25">
      <c r="A293" s="382"/>
      <c r="B293" s="383"/>
      <c r="C293" s="384"/>
    </row>
    <row r="294" spans="1:3" s="381" customFormat="1" ht="11.25">
      <c r="A294" s="382"/>
      <c r="B294" s="383"/>
      <c r="C294" s="384"/>
    </row>
    <row r="295" spans="1:3" s="381" customFormat="1" ht="11.25">
      <c r="A295" s="382"/>
      <c r="B295" s="383"/>
      <c r="C295" s="384"/>
    </row>
    <row r="296" spans="1:3" s="381" customFormat="1" ht="11.25">
      <c r="A296" s="382"/>
      <c r="B296" s="383"/>
      <c r="C296" s="384"/>
    </row>
    <row r="297" spans="1:3" s="381" customFormat="1" ht="11.25">
      <c r="A297" s="382"/>
      <c r="B297" s="383"/>
      <c r="C297" s="384"/>
    </row>
    <row r="298" spans="1:3" s="381" customFormat="1" ht="11.25">
      <c r="A298" s="382"/>
      <c r="B298" s="383"/>
      <c r="C298" s="384"/>
    </row>
    <row r="299" spans="1:3" s="381" customFormat="1" ht="11.25">
      <c r="A299" s="382"/>
      <c r="B299" s="383"/>
      <c r="C299" s="384"/>
    </row>
    <row r="300" spans="1:3" s="381" customFormat="1" ht="11.25">
      <c r="A300" s="382"/>
      <c r="B300" s="383"/>
      <c r="C300" s="384"/>
    </row>
    <row r="301" spans="1:3" s="381" customFormat="1" ht="11.25">
      <c r="A301" s="382"/>
      <c r="B301" s="383"/>
      <c r="C301" s="384"/>
    </row>
    <row r="302" spans="1:3" s="381" customFormat="1" ht="11.25">
      <c r="A302" s="382"/>
      <c r="B302" s="383"/>
      <c r="C302" s="384"/>
    </row>
    <row r="303" spans="1:3" s="381" customFormat="1" ht="11.25">
      <c r="A303" s="382"/>
      <c r="B303" s="383"/>
      <c r="C303" s="384"/>
    </row>
    <row r="304" spans="1:3" s="381" customFormat="1" ht="11.25">
      <c r="A304" s="382"/>
      <c r="B304" s="383"/>
      <c r="C304" s="384"/>
    </row>
    <row r="305" spans="1:3" s="381" customFormat="1" ht="11.25">
      <c r="A305" s="382"/>
      <c r="B305" s="383"/>
      <c r="C305" s="384"/>
    </row>
    <row r="306" spans="1:3" s="381" customFormat="1" ht="11.25">
      <c r="A306" s="382"/>
      <c r="B306" s="383"/>
      <c r="C306" s="384"/>
    </row>
    <row r="307" spans="1:3" s="381" customFormat="1" ht="11.25">
      <c r="A307" s="382"/>
      <c r="B307" s="383"/>
      <c r="C307" s="384"/>
    </row>
    <row r="308" spans="1:3" s="381" customFormat="1" ht="11.25">
      <c r="A308" s="382"/>
      <c r="B308" s="383"/>
      <c r="C308" s="384"/>
    </row>
    <row r="309" spans="1:3" s="381" customFormat="1" ht="11.25">
      <c r="A309" s="382"/>
      <c r="B309" s="383"/>
      <c r="C309" s="384"/>
    </row>
    <row r="310" spans="1:3" s="381" customFormat="1" ht="11.25">
      <c r="A310" s="382"/>
      <c r="B310" s="383"/>
      <c r="C310" s="384"/>
    </row>
    <row r="311" spans="1:3" s="381" customFormat="1" ht="11.25">
      <c r="A311" s="382"/>
      <c r="B311" s="383"/>
      <c r="C311" s="384"/>
    </row>
    <row r="312" spans="1:3" s="381" customFormat="1" ht="11.25">
      <c r="A312" s="382"/>
      <c r="B312" s="383"/>
      <c r="C312" s="384"/>
    </row>
    <row r="313" spans="1:3" s="381" customFormat="1" ht="11.25">
      <c r="A313" s="382"/>
      <c r="B313" s="383"/>
      <c r="C313" s="384"/>
    </row>
    <row r="314" spans="1:3" s="381" customFormat="1" ht="11.25">
      <c r="A314" s="382"/>
      <c r="B314" s="383"/>
      <c r="C314" s="384"/>
    </row>
    <row r="315" spans="1:3" s="381" customFormat="1" ht="11.25">
      <c r="A315" s="382"/>
      <c r="B315" s="383"/>
      <c r="C315" s="384"/>
    </row>
    <row r="316" spans="1:3" s="381" customFormat="1" ht="11.25">
      <c r="A316" s="382"/>
      <c r="B316" s="383"/>
      <c r="C316" s="384"/>
    </row>
    <row r="317" spans="1:3" s="381" customFormat="1" ht="11.25">
      <c r="A317" s="382"/>
      <c r="B317" s="383"/>
      <c r="C317" s="384"/>
    </row>
    <row r="318" spans="1:3" s="381" customFormat="1" ht="11.25">
      <c r="A318" s="382"/>
      <c r="B318" s="383"/>
      <c r="C318" s="384"/>
    </row>
    <row r="319" spans="1:3" s="381" customFormat="1" ht="11.25">
      <c r="A319" s="382"/>
      <c r="B319" s="383"/>
      <c r="C319" s="384"/>
    </row>
    <row r="320" spans="1:3" s="381" customFormat="1" ht="11.25">
      <c r="A320" s="382"/>
      <c r="B320" s="383"/>
      <c r="C320" s="384"/>
    </row>
    <row r="321" spans="1:3" s="381" customFormat="1" ht="11.25">
      <c r="A321" s="382"/>
      <c r="B321" s="383"/>
      <c r="C321" s="384"/>
    </row>
    <row r="322" spans="1:3" s="381" customFormat="1" ht="11.25">
      <c r="A322" s="382"/>
      <c r="B322" s="383"/>
      <c r="C322" s="384"/>
    </row>
    <row r="323" spans="1:3" s="381" customFormat="1" ht="11.25">
      <c r="A323" s="382"/>
      <c r="B323" s="383"/>
      <c r="C323" s="384"/>
    </row>
    <row r="324" spans="1:3" s="381" customFormat="1" ht="11.25">
      <c r="A324" s="382"/>
      <c r="B324" s="383"/>
      <c r="C324" s="384"/>
    </row>
    <row r="325" spans="1:3" s="381" customFormat="1" ht="11.25">
      <c r="A325" s="382"/>
      <c r="B325" s="383"/>
      <c r="C325" s="384"/>
    </row>
    <row r="326" spans="1:3" s="381" customFormat="1" ht="11.25">
      <c r="A326" s="382"/>
      <c r="B326" s="383"/>
      <c r="C326" s="384"/>
    </row>
    <row r="327" spans="1:3" s="381" customFormat="1" ht="11.25">
      <c r="A327" s="382"/>
      <c r="B327" s="383"/>
      <c r="C327" s="384"/>
    </row>
    <row r="328" spans="1:3" s="381" customFormat="1" ht="11.25">
      <c r="A328" s="382"/>
      <c r="B328" s="383"/>
      <c r="C328" s="384"/>
    </row>
    <row r="329" spans="1:3" s="381" customFormat="1" ht="11.25">
      <c r="A329" s="382"/>
      <c r="B329" s="383"/>
      <c r="C329" s="384"/>
    </row>
    <row r="330" spans="1:3" s="381" customFormat="1" ht="11.25">
      <c r="A330" s="382"/>
      <c r="B330" s="383"/>
      <c r="C330" s="384"/>
    </row>
    <row r="331" spans="1:3" s="381" customFormat="1" ht="11.25">
      <c r="A331" s="382"/>
      <c r="B331" s="383"/>
      <c r="C331" s="384"/>
    </row>
    <row r="332" spans="1:3" s="381" customFormat="1" ht="11.25">
      <c r="A332" s="382"/>
      <c r="B332" s="383"/>
      <c r="C332" s="384"/>
    </row>
    <row r="333" spans="1:3" s="381" customFormat="1" ht="11.25">
      <c r="A333" s="382"/>
      <c r="B333" s="383"/>
      <c r="C333" s="384"/>
    </row>
    <row r="334" spans="1:3" s="381" customFormat="1" ht="11.25">
      <c r="A334" s="382"/>
      <c r="B334" s="383"/>
      <c r="C334" s="384"/>
    </row>
    <row r="335" spans="1:3" s="381" customFormat="1" ht="11.25">
      <c r="A335" s="382"/>
      <c r="B335" s="383"/>
      <c r="C335" s="384"/>
    </row>
    <row r="336" spans="1:3" s="381" customFormat="1" ht="11.25">
      <c r="A336" s="382"/>
      <c r="B336" s="383"/>
      <c r="C336" s="384"/>
    </row>
    <row r="337" spans="1:3" s="381" customFormat="1" ht="11.25">
      <c r="A337" s="382"/>
      <c r="B337" s="383"/>
      <c r="C337" s="384"/>
    </row>
    <row r="338" spans="1:3" s="381" customFormat="1" ht="11.25">
      <c r="A338" s="382"/>
      <c r="B338" s="383"/>
      <c r="C338" s="384"/>
    </row>
    <row r="339" spans="1:3" s="381" customFormat="1" ht="11.25">
      <c r="A339" s="382"/>
      <c r="B339" s="383"/>
      <c r="C339" s="384"/>
    </row>
    <row r="340" spans="1:3" s="381" customFormat="1" ht="11.25">
      <c r="A340" s="382"/>
      <c r="B340" s="383"/>
      <c r="C340" s="384"/>
    </row>
    <row r="341" spans="1:3" s="381" customFormat="1" ht="11.25">
      <c r="A341" s="382"/>
      <c r="B341" s="383"/>
      <c r="C341" s="384"/>
    </row>
    <row r="342" spans="1:3" s="381" customFormat="1" ht="11.25">
      <c r="A342" s="382"/>
      <c r="B342" s="383"/>
      <c r="C342" s="384"/>
    </row>
    <row r="343" spans="1:3" s="381" customFormat="1" ht="11.25">
      <c r="A343" s="382"/>
      <c r="B343" s="383"/>
      <c r="C343" s="384"/>
    </row>
    <row r="344" spans="1:3" s="381" customFormat="1" ht="11.25">
      <c r="A344" s="382"/>
      <c r="B344" s="383"/>
      <c r="C344" s="384"/>
    </row>
    <row r="345" spans="1:3" s="381" customFormat="1" ht="11.25">
      <c r="A345" s="382"/>
      <c r="B345" s="383"/>
      <c r="C345" s="384"/>
    </row>
    <row r="346" spans="1:3" s="381" customFormat="1" ht="11.25">
      <c r="A346" s="382"/>
      <c r="B346" s="383"/>
      <c r="C346" s="384"/>
    </row>
    <row r="347" spans="1:3" s="381" customFormat="1" ht="11.25">
      <c r="A347" s="382"/>
      <c r="B347" s="383"/>
      <c r="C347" s="384"/>
    </row>
    <row r="348" spans="1:3" s="381" customFormat="1" ht="11.25">
      <c r="A348" s="382"/>
      <c r="B348" s="383"/>
      <c r="C348" s="384"/>
    </row>
    <row r="349" spans="1:3" s="381" customFormat="1" ht="11.25">
      <c r="A349" s="382"/>
      <c r="B349" s="383"/>
      <c r="C349" s="384"/>
    </row>
    <row r="350" spans="1:3" s="381" customFormat="1" ht="11.25">
      <c r="A350" s="382"/>
      <c r="B350" s="383"/>
      <c r="C350" s="384"/>
    </row>
    <row r="351" spans="1:3" s="381" customFormat="1" ht="11.25">
      <c r="A351" s="382"/>
      <c r="B351" s="383"/>
      <c r="C351" s="384"/>
    </row>
    <row r="352" spans="1:3" s="381" customFormat="1" ht="11.25">
      <c r="A352" s="382"/>
      <c r="B352" s="383"/>
      <c r="C352" s="384"/>
    </row>
    <row r="353" spans="1:3" s="381" customFormat="1" ht="11.25">
      <c r="A353" s="382"/>
      <c r="B353" s="383"/>
      <c r="C353" s="384"/>
    </row>
    <row r="354" spans="1:3" s="381" customFormat="1" ht="11.25">
      <c r="A354" s="382"/>
      <c r="B354" s="383"/>
      <c r="C354" s="384"/>
    </row>
    <row r="355" spans="1:3" s="381" customFormat="1" ht="11.25">
      <c r="A355" s="382"/>
      <c r="B355" s="383"/>
      <c r="C355" s="384"/>
    </row>
    <row r="356" spans="1:3" s="381" customFormat="1" ht="11.25">
      <c r="A356" s="382"/>
      <c r="B356" s="383"/>
      <c r="C356" s="384"/>
    </row>
    <row r="357" spans="1:3" s="381" customFormat="1" ht="11.25">
      <c r="A357" s="382"/>
      <c r="B357" s="383"/>
      <c r="C357" s="384"/>
    </row>
    <row r="358" spans="1:3" s="381" customFormat="1" ht="11.25">
      <c r="A358" s="382"/>
      <c r="B358" s="383"/>
      <c r="C358" s="384"/>
    </row>
    <row r="359" spans="1:3" s="381" customFormat="1" ht="11.25">
      <c r="A359" s="382"/>
      <c r="B359" s="383"/>
      <c r="C359" s="384"/>
    </row>
    <row r="360" spans="1:3" s="381" customFormat="1" ht="11.25">
      <c r="A360" s="382"/>
      <c r="B360" s="383"/>
      <c r="C360" s="384"/>
    </row>
    <row r="361" spans="1:3" s="381" customFormat="1" ht="11.25">
      <c r="A361" s="382"/>
      <c r="B361" s="383"/>
      <c r="C361" s="384"/>
    </row>
    <row r="362" spans="1:3" s="381" customFormat="1" ht="11.25">
      <c r="A362" s="382"/>
      <c r="B362" s="383"/>
      <c r="C362" s="384"/>
    </row>
    <row r="363" spans="1:3" s="381" customFormat="1" ht="11.25">
      <c r="A363" s="382"/>
      <c r="B363" s="383"/>
      <c r="C363" s="384"/>
    </row>
    <row r="364" spans="1:3" s="381" customFormat="1" ht="11.25">
      <c r="A364" s="382"/>
      <c r="B364" s="383"/>
      <c r="C364" s="384"/>
    </row>
    <row r="365" spans="1:3" s="381" customFormat="1" ht="11.25">
      <c r="A365" s="382"/>
      <c r="B365" s="383"/>
      <c r="C365" s="384"/>
    </row>
    <row r="366" spans="1:3" s="381" customFormat="1" ht="11.25">
      <c r="A366" s="382"/>
      <c r="B366" s="383"/>
      <c r="C366" s="384"/>
    </row>
    <row r="367" spans="1:3" s="381" customFormat="1" ht="11.25">
      <c r="A367" s="382"/>
      <c r="B367" s="383"/>
      <c r="C367" s="384"/>
    </row>
    <row r="368" spans="1:3" s="381" customFormat="1" ht="11.25">
      <c r="A368" s="382"/>
      <c r="B368" s="383"/>
      <c r="C368" s="384"/>
    </row>
    <row r="369" spans="1:3" s="381" customFormat="1" ht="11.25">
      <c r="A369" s="382"/>
      <c r="B369" s="383"/>
      <c r="C369" s="384"/>
    </row>
    <row r="370" spans="1:3" s="381" customFormat="1" ht="11.25">
      <c r="A370" s="382"/>
      <c r="B370" s="383"/>
      <c r="C370" s="384"/>
    </row>
    <row r="371" spans="1:3" s="381" customFormat="1" ht="11.25">
      <c r="A371" s="382"/>
      <c r="B371" s="383"/>
      <c r="C371" s="384"/>
    </row>
    <row r="372" spans="1:3" s="381" customFormat="1" ht="11.25">
      <c r="A372" s="382"/>
      <c r="B372" s="383"/>
      <c r="C372" s="384"/>
    </row>
    <row r="373" spans="1:3" s="381" customFormat="1" ht="11.25">
      <c r="A373" s="382"/>
      <c r="B373" s="383"/>
      <c r="C373" s="384"/>
    </row>
    <row r="374" spans="1:3" s="381" customFormat="1" ht="11.25">
      <c r="A374" s="382"/>
      <c r="B374" s="383"/>
      <c r="C374" s="384"/>
    </row>
    <row r="375" spans="1:3" s="381" customFormat="1" ht="11.25">
      <c r="A375" s="382"/>
      <c r="B375" s="383"/>
      <c r="C375" s="384"/>
    </row>
    <row r="376" spans="1:3" s="381" customFormat="1" ht="11.25">
      <c r="A376" s="382"/>
      <c r="B376" s="383"/>
      <c r="C376" s="384"/>
    </row>
    <row r="377" spans="1:3" s="381" customFormat="1" ht="11.25">
      <c r="A377" s="382"/>
      <c r="B377" s="383"/>
      <c r="C377" s="384"/>
    </row>
    <row r="378" spans="1:3" s="381" customFormat="1" ht="11.25">
      <c r="A378" s="382"/>
      <c r="B378" s="383"/>
      <c r="C378" s="384"/>
    </row>
    <row r="379" spans="1:3" s="381" customFormat="1" ht="11.25">
      <c r="A379" s="382"/>
      <c r="B379" s="383"/>
      <c r="C379" s="384"/>
    </row>
    <row r="380" spans="1:3" s="381" customFormat="1" ht="11.25">
      <c r="A380" s="382"/>
      <c r="B380" s="383"/>
      <c r="C380" s="384"/>
    </row>
    <row r="381" spans="1:3" s="381" customFormat="1" ht="11.25">
      <c r="A381" s="382"/>
      <c r="B381" s="383"/>
      <c r="C381" s="384"/>
    </row>
    <row r="382" spans="1:3" s="381" customFormat="1" ht="11.25">
      <c r="A382" s="382"/>
      <c r="B382" s="383"/>
      <c r="C382" s="384"/>
    </row>
    <row r="383" spans="1:3" s="381" customFormat="1" ht="11.25">
      <c r="A383" s="382"/>
      <c r="B383" s="383"/>
      <c r="C383" s="384"/>
    </row>
    <row r="384" spans="1:3" s="381" customFormat="1" ht="11.25">
      <c r="A384" s="382"/>
      <c r="B384" s="383"/>
      <c r="C384" s="384"/>
    </row>
    <row r="385" spans="1:3" s="381" customFormat="1" ht="11.25">
      <c r="A385" s="382"/>
      <c r="B385" s="383"/>
      <c r="C385" s="384"/>
    </row>
    <row r="386" spans="1:3" s="381" customFormat="1" ht="11.25">
      <c r="A386" s="382"/>
      <c r="B386" s="383"/>
      <c r="C386" s="384"/>
    </row>
    <row r="387" spans="1:3" s="381" customFormat="1" ht="11.25">
      <c r="A387" s="382"/>
      <c r="B387" s="383"/>
      <c r="C387" s="384"/>
    </row>
    <row r="388" spans="1:3" s="381" customFormat="1" ht="11.25">
      <c r="A388" s="382"/>
      <c r="B388" s="383"/>
      <c r="C388" s="384"/>
    </row>
    <row r="389" spans="1:3" s="381" customFormat="1" ht="11.25">
      <c r="A389" s="382"/>
      <c r="B389" s="383"/>
      <c r="C389" s="384"/>
    </row>
    <row r="390" spans="1:3" s="381" customFormat="1" ht="11.25">
      <c r="A390" s="382"/>
      <c r="B390" s="383"/>
      <c r="C390" s="384"/>
    </row>
    <row r="391" spans="1:3" s="381" customFormat="1" ht="11.25">
      <c r="A391" s="382"/>
      <c r="B391" s="383"/>
      <c r="C391" s="384"/>
    </row>
    <row r="392" spans="1:3" s="381" customFormat="1" ht="11.25">
      <c r="A392" s="382"/>
      <c r="B392" s="383"/>
      <c r="C392" s="384"/>
    </row>
    <row r="393" spans="1:3" s="381" customFormat="1" ht="11.25">
      <c r="A393" s="382"/>
      <c r="B393" s="383"/>
      <c r="C393" s="384"/>
    </row>
    <row r="394" spans="1:3" s="381" customFormat="1" ht="11.25">
      <c r="A394" s="382"/>
      <c r="B394" s="383"/>
      <c r="C394" s="384"/>
    </row>
    <row r="395" spans="1:3" s="381" customFormat="1" ht="11.25">
      <c r="A395" s="382"/>
      <c r="B395" s="383"/>
      <c r="C395" s="384"/>
    </row>
    <row r="396" spans="1:3" s="381" customFormat="1" ht="11.25">
      <c r="A396" s="382"/>
      <c r="B396" s="383"/>
      <c r="C396" s="384"/>
    </row>
    <row r="397" spans="1:3" s="381" customFormat="1" ht="11.25">
      <c r="A397" s="382"/>
      <c r="B397" s="383"/>
      <c r="C397" s="384"/>
    </row>
    <row r="398" spans="1:3" s="381" customFormat="1" ht="11.25">
      <c r="A398" s="382"/>
      <c r="B398" s="383"/>
      <c r="C398" s="384"/>
    </row>
    <row r="399" spans="1:3" s="381" customFormat="1" ht="11.25">
      <c r="A399" s="382"/>
      <c r="B399" s="383"/>
      <c r="C399" s="384"/>
    </row>
    <row r="400" spans="1:3" s="381" customFormat="1" ht="11.25">
      <c r="A400" s="382"/>
      <c r="B400" s="383"/>
      <c r="C400" s="384"/>
    </row>
    <row r="401" spans="1:3" s="381" customFormat="1" ht="11.25">
      <c r="A401" s="382"/>
      <c r="B401" s="383"/>
      <c r="C401" s="384"/>
    </row>
    <row r="402" spans="1:3" s="381" customFormat="1" ht="11.25">
      <c r="A402" s="382"/>
      <c r="B402" s="383"/>
      <c r="C402" s="384"/>
    </row>
    <row r="403" spans="1:3" s="381" customFormat="1" ht="11.25">
      <c r="A403" s="382"/>
      <c r="B403" s="383"/>
      <c r="C403" s="384"/>
    </row>
    <row r="404" spans="1:3" s="381" customFormat="1" ht="11.25">
      <c r="A404" s="382"/>
      <c r="B404" s="383"/>
      <c r="C404" s="384"/>
    </row>
    <row r="405" spans="1:3" s="381" customFormat="1" ht="11.25">
      <c r="A405" s="382"/>
      <c r="B405" s="383"/>
      <c r="C405" s="384"/>
    </row>
    <row r="406" spans="1:3" s="381" customFormat="1" ht="11.25">
      <c r="A406" s="382"/>
      <c r="B406" s="383"/>
      <c r="C406" s="384"/>
    </row>
    <row r="407" spans="1:3" s="381" customFormat="1" ht="11.25">
      <c r="A407" s="382"/>
      <c r="B407" s="383"/>
      <c r="C407" s="384"/>
    </row>
    <row r="408" spans="1:3" s="381" customFormat="1" ht="11.25">
      <c r="A408" s="382"/>
      <c r="B408" s="383"/>
      <c r="C408" s="384"/>
    </row>
    <row r="409" spans="1:3" s="381" customFormat="1" ht="11.25">
      <c r="A409" s="382"/>
      <c r="B409" s="383"/>
      <c r="C409" s="384"/>
    </row>
    <row r="410" spans="1:3" s="381" customFormat="1" ht="11.25">
      <c r="A410" s="382"/>
      <c r="B410" s="383"/>
      <c r="C410" s="384"/>
    </row>
    <row r="411" spans="1:3" s="381" customFormat="1" ht="11.25">
      <c r="A411" s="382"/>
      <c r="B411" s="383"/>
      <c r="C411" s="384"/>
    </row>
    <row r="412" spans="1:3" s="381" customFormat="1" ht="11.25">
      <c r="A412" s="382"/>
      <c r="B412" s="383"/>
      <c r="C412" s="384"/>
    </row>
    <row r="413" spans="1:3" s="381" customFormat="1" ht="11.25">
      <c r="A413" s="382"/>
      <c r="B413" s="383"/>
      <c r="C413" s="384"/>
    </row>
    <row r="414" spans="1:3" s="381" customFormat="1" ht="11.25">
      <c r="A414" s="382"/>
      <c r="B414" s="383"/>
      <c r="C414" s="384"/>
    </row>
    <row r="415" spans="1:3" s="381" customFormat="1" ht="11.25">
      <c r="A415" s="382"/>
      <c r="B415" s="383"/>
      <c r="C415" s="384"/>
    </row>
    <row r="416" spans="1:3" s="381" customFormat="1" ht="11.25">
      <c r="A416" s="382"/>
      <c r="B416" s="383"/>
      <c r="C416" s="384"/>
    </row>
    <row r="417" spans="1:3" s="381" customFormat="1" ht="11.25">
      <c r="A417" s="382"/>
      <c r="B417" s="383"/>
      <c r="C417" s="384"/>
    </row>
    <row r="418" spans="1:3" s="381" customFormat="1" ht="11.25">
      <c r="A418" s="382"/>
      <c r="B418" s="383"/>
      <c r="C418" s="384"/>
    </row>
    <row r="419" spans="1:3" s="381" customFormat="1" ht="11.25">
      <c r="A419" s="382"/>
      <c r="B419" s="383"/>
      <c r="C419" s="384"/>
    </row>
    <row r="420" spans="1:3" s="381" customFormat="1" ht="11.25">
      <c r="A420" s="382"/>
      <c r="B420" s="383"/>
      <c r="C420" s="384"/>
    </row>
    <row r="421" spans="1:3" s="381" customFormat="1" ht="11.25">
      <c r="A421" s="382"/>
      <c r="B421" s="383"/>
      <c r="C421" s="384"/>
    </row>
    <row r="422" spans="1:3" s="381" customFormat="1" ht="11.25">
      <c r="A422" s="382"/>
      <c r="B422" s="383"/>
      <c r="C422" s="384"/>
    </row>
    <row r="423" spans="1:3" s="381" customFormat="1" ht="11.25">
      <c r="A423" s="382"/>
      <c r="B423" s="383"/>
      <c r="C423" s="384"/>
    </row>
    <row r="424" spans="1:3" s="381" customFormat="1" ht="11.25">
      <c r="A424" s="382"/>
      <c r="B424" s="383"/>
      <c r="C424" s="384"/>
    </row>
    <row r="425" spans="1:3" s="381" customFormat="1" ht="11.25">
      <c r="A425" s="382"/>
      <c r="B425" s="383"/>
      <c r="C425" s="384"/>
    </row>
    <row r="426" spans="1:3" s="381" customFormat="1" ht="11.25">
      <c r="A426" s="382"/>
      <c r="B426" s="383"/>
      <c r="C426" s="384"/>
    </row>
    <row r="427" spans="1:3" s="381" customFormat="1" ht="11.25">
      <c r="A427" s="382"/>
      <c r="B427" s="383"/>
      <c r="C427" s="384"/>
    </row>
    <row r="428" spans="1:3" s="381" customFormat="1" ht="11.25">
      <c r="A428" s="382"/>
      <c r="B428" s="383"/>
      <c r="C428" s="384"/>
    </row>
    <row r="429" spans="1:3" s="381" customFormat="1" ht="11.25">
      <c r="A429" s="382"/>
      <c r="B429" s="383"/>
      <c r="C429" s="384"/>
    </row>
    <row r="430" spans="1:3" s="381" customFormat="1" ht="11.25">
      <c r="A430" s="382"/>
      <c r="B430" s="383"/>
      <c r="C430" s="384"/>
    </row>
    <row r="431" spans="1:3" s="381" customFormat="1" ht="11.25">
      <c r="A431" s="382"/>
      <c r="B431" s="383"/>
      <c r="C431" s="384"/>
    </row>
    <row r="432" spans="1:3" s="381" customFormat="1" ht="11.25">
      <c r="A432" s="382"/>
      <c r="B432" s="383"/>
      <c r="C432" s="384"/>
    </row>
    <row r="433" spans="1:3" s="381" customFormat="1" ht="11.25">
      <c r="A433" s="382"/>
      <c r="B433" s="383"/>
      <c r="C433" s="384"/>
    </row>
    <row r="434" spans="1:3" s="381" customFormat="1" ht="11.25">
      <c r="A434" s="382"/>
      <c r="B434" s="383"/>
      <c r="C434" s="384"/>
    </row>
    <row r="435" spans="1:3" s="381" customFormat="1" ht="11.25">
      <c r="A435" s="382"/>
      <c r="B435" s="383"/>
      <c r="C435" s="384"/>
    </row>
    <row r="436" spans="1:3" s="381" customFormat="1" ht="11.25">
      <c r="A436" s="382"/>
      <c r="B436" s="383"/>
      <c r="C436" s="384"/>
    </row>
    <row r="437" spans="1:3" s="381" customFormat="1" ht="11.25">
      <c r="A437" s="382"/>
      <c r="B437" s="383"/>
      <c r="C437" s="384"/>
    </row>
    <row r="438" spans="1:3" s="381" customFormat="1" ht="11.25">
      <c r="A438" s="382"/>
      <c r="B438" s="383"/>
      <c r="C438" s="384"/>
    </row>
    <row r="439" spans="1:3" s="381" customFormat="1" ht="11.25">
      <c r="A439" s="382"/>
      <c r="B439" s="383"/>
      <c r="C439" s="384"/>
    </row>
    <row r="440" spans="1:3" s="381" customFormat="1" ht="11.25">
      <c r="A440" s="382"/>
      <c r="B440" s="383"/>
      <c r="C440" s="384"/>
    </row>
    <row r="441" spans="1:3" s="381" customFormat="1" ht="11.25">
      <c r="A441" s="382"/>
      <c r="B441" s="383"/>
      <c r="C441" s="384"/>
    </row>
    <row r="442" spans="1:3" s="381" customFormat="1" ht="11.25">
      <c r="A442" s="382"/>
      <c r="B442" s="383"/>
      <c r="C442" s="384"/>
    </row>
    <row r="443" spans="1:3" s="381" customFormat="1" ht="11.25">
      <c r="A443" s="382"/>
      <c r="B443" s="383"/>
      <c r="C443" s="384"/>
    </row>
    <row r="444" spans="1:3" s="381" customFormat="1" ht="11.25">
      <c r="A444" s="382"/>
      <c r="B444" s="383"/>
      <c r="C444" s="384"/>
    </row>
    <row r="445" spans="1:3" s="381" customFormat="1" ht="11.25">
      <c r="A445" s="382"/>
      <c r="B445" s="383"/>
      <c r="C445" s="384"/>
    </row>
    <row r="446" spans="1:3" s="381" customFormat="1" ht="11.25">
      <c r="A446" s="382"/>
      <c r="B446" s="383"/>
      <c r="C446" s="384"/>
    </row>
    <row r="447" spans="1:3" s="381" customFormat="1" ht="11.25">
      <c r="A447" s="382"/>
      <c r="B447" s="383"/>
      <c r="C447" s="384"/>
    </row>
    <row r="448" spans="1:3" s="381" customFormat="1" ht="11.25">
      <c r="A448" s="382"/>
      <c r="B448" s="383"/>
      <c r="C448" s="384"/>
    </row>
    <row r="449" spans="1:3" s="381" customFormat="1" ht="11.25">
      <c r="A449" s="382"/>
      <c r="B449" s="383"/>
      <c r="C449" s="384"/>
    </row>
    <row r="450" spans="1:3" s="381" customFormat="1" ht="11.25">
      <c r="A450" s="382"/>
      <c r="B450" s="383"/>
      <c r="C450" s="384"/>
    </row>
    <row r="451" spans="1:3" s="381" customFormat="1" ht="11.25">
      <c r="A451" s="382"/>
      <c r="B451" s="383"/>
      <c r="C451" s="384"/>
    </row>
    <row r="452" spans="1:3" s="381" customFormat="1" ht="11.25">
      <c r="A452" s="382"/>
      <c r="B452" s="383"/>
      <c r="C452" s="384"/>
    </row>
    <row r="453" spans="1:3" s="381" customFormat="1" ht="11.25">
      <c r="A453" s="382"/>
      <c r="B453" s="383"/>
      <c r="C453" s="384"/>
    </row>
    <row r="454" spans="1:3" s="381" customFormat="1" ht="11.25">
      <c r="A454" s="382"/>
      <c r="B454" s="383"/>
      <c r="C454" s="384"/>
    </row>
    <row r="455" spans="1:3" s="381" customFormat="1" ht="11.25">
      <c r="A455" s="382"/>
      <c r="B455" s="383"/>
      <c r="C455" s="384"/>
    </row>
    <row r="456" spans="1:3" s="381" customFormat="1" ht="11.25">
      <c r="A456" s="382"/>
      <c r="B456" s="383"/>
      <c r="C456" s="384"/>
    </row>
    <row r="457" spans="1:3" s="381" customFormat="1" ht="11.25">
      <c r="A457" s="382"/>
      <c r="B457" s="383"/>
      <c r="C457" s="384"/>
    </row>
    <row r="458" spans="1:3" s="381" customFormat="1" ht="11.25">
      <c r="A458" s="382"/>
      <c r="B458" s="383"/>
      <c r="C458" s="384"/>
    </row>
    <row r="459" spans="1:3" s="381" customFormat="1" ht="11.25">
      <c r="A459" s="382"/>
      <c r="B459" s="383"/>
      <c r="C459" s="384"/>
    </row>
    <row r="460" spans="1:3" s="381" customFormat="1" ht="11.25">
      <c r="A460" s="382"/>
      <c r="B460" s="383"/>
      <c r="C460" s="384"/>
    </row>
    <row r="461" spans="1:3" s="381" customFormat="1" ht="11.25">
      <c r="A461" s="382"/>
      <c r="B461" s="383"/>
      <c r="C461" s="384"/>
    </row>
    <row r="462" spans="1:3" s="381" customFormat="1" ht="11.25">
      <c r="A462" s="382"/>
      <c r="B462" s="383"/>
      <c r="C462" s="384"/>
    </row>
    <row r="463" spans="1:3" s="381" customFormat="1" ht="11.25">
      <c r="A463" s="382"/>
      <c r="B463" s="383"/>
      <c r="C463" s="384"/>
    </row>
    <row r="464" spans="1:3" s="381" customFormat="1" ht="11.25">
      <c r="A464" s="382"/>
      <c r="B464" s="383"/>
      <c r="C464" s="384"/>
    </row>
    <row r="465" spans="1:3" s="381" customFormat="1" ht="11.25">
      <c r="A465" s="382"/>
      <c r="B465" s="383"/>
      <c r="C465" s="384"/>
    </row>
    <row r="466" spans="1:3" s="381" customFormat="1" ht="11.25">
      <c r="A466" s="382"/>
      <c r="B466" s="383"/>
      <c r="C466" s="384"/>
    </row>
    <row r="467" spans="1:3" s="381" customFormat="1" ht="11.25">
      <c r="A467" s="382"/>
      <c r="B467" s="383"/>
      <c r="C467" s="384"/>
    </row>
    <row r="468" spans="1:3" s="381" customFormat="1" ht="11.25">
      <c r="A468" s="382"/>
      <c r="B468" s="383"/>
      <c r="C468" s="384"/>
    </row>
    <row r="469" spans="1:3" s="381" customFormat="1" ht="11.25">
      <c r="A469" s="382"/>
      <c r="B469" s="383"/>
      <c r="C469" s="384"/>
    </row>
    <row r="470" spans="1:3" s="381" customFormat="1" ht="11.25">
      <c r="A470" s="382"/>
      <c r="B470" s="383"/>
      <c r="C470" s="384"/>
    </row>
    <row r="471" spans="1:3" s="381" customFormat="1" ht="11.25">
      <c r="A471" s="382"/>
      <c r="B471" s="383"/>
      <c r="C471" s="384"/>
    </row>
    <row r="472" spans="1:3" s="381" customFormat="1" ht="11.25">
      <c r="A472" s="382"/>
      <c r="B472" s="383"/>
      <c r="C472" s="384"/>
    </row>
    <row r="473" spans="1:3" s="381" customFormat="1" ht="11.25">
      <c r="A473" s="382"/>
      <c r="B473" s="383"/>
      <c r="C473" s="384"/>
    </row>
    <row r="474" spans="1:3" s="381" customFormat="1" ht="11.25">
      <c r="A474" s="382"/>
      <c r="B474" s="383"/>
      <c r="C474" s="384"/>
    </row>
    <row r="475" spans="1:3" s="381" customFormat="1" ht="11.25">
      <c r="A475" s="382"/>
      <c r="B475" s="383"/>
      <c r="C475" s="384"/>
    </row>
    <row r="476" spans="1:3" s="381" customFormat="1" ht="11.25">
      <c r="A476" s="382"/>
      <c r="B476" s="383"/>
      <c r="C476" s="384"/>
    </row>
    <row r="477" spans="1:3" s="381" customFormat="1" ht="11.25">
      <c r="A477" s="382"/>
      <c r="B477" s="383"/>
      <c r="C477" s="384"/>
    </row>
    <row r="478" spans="1:3" s="381" customFormat="1" ht="11.25">
      <c r="A478" s="382"/>
      <c r="B478" s="383"/>
      <c r="C478" s="384"/>
    </row>
    <row r="479" spans="1:3" s="381" customFormat="1" ht="11.25">
      <c r="A479" s="382"/>
      <c r="B479" s="383"/>
      <c r="C479" s="384"/>
    </row>
    <row r="480" spans="1:3" s="381" customFormat="1" ht="11.25">
      <c r="A480" s="382"/>
      <c r="B480" s="383"/>
      <c r="C480" s="384"/>
    </row>
    <row r="481" spans="1:3" s="381" customFormat="1" ht="11.25">
      <c r="A481" s="382"/>
      <c r="B481" s="383"/>
      <c r="C481" s="384"/>
    </row>
    <row r="482" spans="1:3" s="381" customFormat="1" ht="11.25">
      <c r="A482" s="382"/>
      <c r="B482" s="383"/>
      <c r="C482" s="384"/>
    </row>
    <row r="483" spans="1:3" s="381" customFormat="1" ht="11.25">
      <c r="A483" s="382"/>
      <c r="B483" s="383"/>
      <c r="C483" s="384"/>
    </row>
    <row r="484" spans="1:3" s="381" customFormat="1" ht="11.25">
      <c r="A484" s="382"/>
      <c r="B484" s="383"/>
      <c r="C484" s="384"/>
    </row>
    <row r="485" spans="1:3" s="381" customFormat="1" ht="11.25">
      <c r="A485" s="382"/>
      <c r="B485" s="383"/>
      <c r="C485" s="384"/>
    </row>
    <row r="486" spans="1:3" s="381" customFormat="1" ht="11.25">
      <c r="A486" s="382"/>
      <c r="B486" s="383"/>
      <c r="C486" s="384"/>
    </row>
    <row r="487" spans="1:3" s="381" customFormat="1" ht="11.25">
      <c r="A487" s="382"/>
      <c r="B487" s="383"/>
      <c r="C487" s="384"/>
    </row>
    <row r="488" spans="1:3" s="381" customFormat="1" ht="11.25">
      <c r="A488" s="382"/>
      <c r="B488" s="383"/>
      <c r="C488" s="384"/>
    </row>
    <row r="489" spans="1:3" s="381" customFormat="1" ht="11.25">
      <c r="A489" s="382"/>
      <c r="B489" s="383"/>
      <c r="C489" s="384"/>
    </row>
    <row r="490" spans="1:3" s="381" customFormat="1" ht="11.25">
      <c r="A490" s="382"/>
      <c r="B490" s="383"/>
      <c r="C490" s="384"/>
    </row>
    <row r="491" spans="1:3" s="381" customFormat="1" ht="11.25">
      <c r="A491" s="382"/>
      <c r="B491" s="383"/>
      <c r="C491" s="384"/>
    </row>
    <row r="492" spans="1:3" s="381" customFormat="1" ht="11.25">
      <c r="A492" s="382"/>
      <c r="B492" s="383"/>
      <c r="C492" s="384"/>
    </row>
    <row r="493" spans="1:3" s="381" customFormat="1" ht="11.25">
      <c r="A493" s="382"/>
      <c r="B493" s="383"/>
      <c r="C493" s="384"/>
    </row>
    <row r="494" spans="1:3" s="381" customFormat="1" ht="11.25">
      <c r="A494" s="382"/>
      <c r="B494" s="383"/>
      <c r="C494" s="384"/>
    </row>
    <row r="495" spans="1:3" s="381" customFormat="1" ht="11.25">
      <c r="A495" s="382"/>
      <c r="B495" s="383"/>
      <c r="C495" s="384"/>
    </row>
    <row r="496" spans="1:3" s="381" customFormat="1" ht="11.25">
      <c r="A496" s="382"/>
      <c r="B496" s="383"/>
      <c r="C496" s="384"/>
    </row>
    <row r="497" spans="1:3" s="381" customFormat="1" ht="11.25">
      <c r="A497" s="382"/>
      <c r="B497" s="383"/>
      <c r="C497" s="384"/>
    </row>
    <row r="498" spans="1:3" s="381" customFormat="1" ht="11.25">
      <c r="A498" s="382"/>
      <c r="B498" s="383"/>
      <c r="C498" s="384"/>
    </row>
    <row r="499" spans="1:3" s="381" customFormat="1" ht="11.25">
      <c r="A499" s="382"/>
      <c r="B499" s="383"/>
      <c r="C499" s="384"/>
    </row>
    <row r="500" spans="1:3" s="381" customFormat="1" ht="11.25">
      <c r="A500" s="382"/>
      <c r="B500" s="383"/>
      <c r="C500" s="384"/>
    </row>
    <row r="501" spans="1:3" s="381" customFormat="1" ht="11.25">
      <c r="A501" s="382"/>
      <c r="B501" s="383"/>
      <c r="C501" s="384"/>
    </row>
    <row r="502" spans="1:3" s="381" customFormat="1" ht="11.25">
      <c r="A502" s="382"/>
      <c r="B502" s="383"/>
      <c r="C502" s="384"/>
    </row>
    <row r="503" spans="1:3" s="381" customFormat="1" ht="11.25">
      <c r="A503" s="382"/>
      <c r="B503" s="383"/>
      <c r="C503" s="384"/>
    </row>
    <row r="504" spans="1:3" s="381" customFormat="1" ht="11.25">
      <c r="A504" s="382"/>
      <c r="B504" s="383"/>
      <c r="C504" s="384"/>
    </row>
    <row r="505" spans="1:3" s="381" customFormat="1" ht="11.25">
      <c r="A505" s="382"/>
      <c r="B505" s="383"/>
      <c r="C505" s="384"/>
    </row>
    <row r="506" spans="1:3" s="381" customFormat="1" ht="11.25">
      <c r="A506" s="382"/>
      <c r="B506" s="383"/>
      <c r="C506" s="384"/>
    </row>
    <row r="507" spans="1:3" s="381" customFormat="1" ht="11.25">
      <c r="A507" s="382"/>
      <c r="B507" s="383"/>
      <c r="C507" s="384"/>
    </row>
    <row r="508" spans="1:3" s="381" customFormat="1" ht="11.25">
      <c r="A508" s="382"/>
      <c r="B508" s="383"/>
      <c r="C508" s="384"/>
    </row>
    <row r="509" spans="1:3" s="381" customFormat="1" ht="11.25">
      <c r="A509" s="382"/>
      <c r="B509" s="383"/>
      <c r="C509" s="384"/>
    </row>
    <row r="510" spans="1:3" s="381" customFormat="1" ht="11.25">
      <c r="A510" s="382"/>
      <c r="B510" s="383"/>
      <c r="C510" s="384"/>
    </row>
    <row r="511" spans="1:3" s="381" customFormat="1" ht="11.25">
      <c r="A511" s="382"/>
      <c r="B511" s="383"/>
      <c r="C511" s="384"/>
    </row>
    <row r="512" spans="1:3" s="381" customFormat="1" ht="11.25">
      <c r="A512" s="382"/>
      <c r="B512" s="383"/>
      <c r="C512" s="384"/>
    </row>
    <row r="513" spans="1:3" s="381" customFormat="1" ht="11.25">
      <c r="A513" s="382"/>
      <c r="B513" s="383"/>
      <c r="C513" s="384"/>
    </row>
    <row r="514" spans="1:3" s="381" customFormat="1" ht="11.25">
      <c r="A514" s="382"/>
      <c r="B514" s="383"/>
      <c r="C514" s="384"/>
    </row>
    <row r="515" spans="1:3" s="381" customFormat="1" ht="11.25">
      <c r="A515" s="382"/>
      <c r="B515" s="383"/>
      <c r="C515" s="384"/>
    </row>
    <row r="516" spans="1:3" s="381" customFormat="1" ht="11.25">
      <c r="A516" s="382"/>
      <c r="B516" s="383"/>
      <c r="C516" s="384"/>
    </row>
    <row r="517" spans="1:3" s="381" customFormat="1" ht="11.25">
      <c r="A517" s="382"/>
      <c r="B517" s="383"/>
      <c r="C517" s="384"/>
    </row>
    <row r="518" spans="1:3" s="381" customFormat="1" ht="11.25">
      <c r="A518" s="382"/>
      <c r="B518" s="383"/>
      <c r="C518" s="384"/>
    </row>
    <row r="519" spans="1:3" s="381" customFormat="1" ht="11.25">
      <c r="A519" s="382"/>
      <c r="B519" s="383"/>
      <c r="C519" s="384"/>
    </row>
    <row r="520" spans="1:3" s="381" customFormat="1" ht="11.25">
      <c r="A520" s="382"/>
      <c r="B520" s="383"/>
      <c r="C520" s="384"/>
    </row>
    <row r="521" spans="1:3" s="381" customFormat="1" ht="11.25">
      <c r="A521" s="382"/>
      <c r="B521" s="383"/>
      <c r="C521" s="384"/>
    </row>
    <row r="522" spans="1:3" s="381" customFormat="1" ht="11.25">
      <c r="A522" s="382"/>
      <c r="B522" s="383"/>
      <c r="C522" s="384"/>
    </row>
    <row r="523" spans="1:3" s="381" customFormat="1" ht="11.25">
      <c r="A523" s="382"/>
      <c r="B523" s="383"/>
      <c r="C523" s="384"/>
    </row>
    <row r="524" spans="1:3" s="381" customFormat="1" ht="11.25">
      <c r="A524" s="382"/>
      <c r="B524" s="383"/>
      <c r="C524" s="384"/>
    </row>
    <row r="525" spans="1:3" s="381" customFormat="1" ht="11.25">
      <c r="A525" s="382"/>
      <c r="B525" s="383"/>
      <c r="C525" s="384"/>
    </row>
    <row r="526" spans="1:3" s="381" customFormat="1" ht="11.25">
      <c r="A526" s="382"/>
      <c r="B526" s="383"/>
      <c r="C526" s="384"/>
    </row>
    <row r="527" spans="1:3" s="381" customFormat="1" ht="11.25">
      <c r="A527" s="382"/>
      <c r="B527" s="383"/>
      <c r="C527" s="384"/>
    </row>
    <row r="528" spans="1:3" s="381" customFormat="1" ht="11.25">
      <c r="A528" s="382"/>
      <c r="B528" s="383"/>
      <c r="C528" s="384"/>
    </row>
    <row r="529" spans="1:3" s="381" customFormat="1" ht="11.25">
      <c r="A529" s="382"/>
      <c r="B529" s="383"/>
      <c r="C529" s="384"/>
    </row>
    <row r="530" spans="1:3" s="381" customFormat="1" ht="11.25">
      <c r="A530" s="382"/>
      <c r="B530" s="383"/>
      <c r="C530" s="384"/>
    </row>
    <row r="531" spans="1:3" s="381" customFormat="1" ht="11.25">
      <c r="A531" s="382"/>
      <c r="B531" s="383"/>
      <c r="C531" s="384"/>
    </row>
    <row r="532" spans="1:3" s="381" customFormat="1" ht="11.25">
      <c r="A532" s="382"/>
      <c r="B532" s="383"/>
      <c r="C532" s="384"/>
    </row>
    <row r="533" spans="1:3" s="381" customFormat="1" ht="11.25">
      <c r="A533" s="382"/>
      <c r="B533" s="383"/>
      <c r="C533" s="384"/>
    </row>
    <row r="534" spans="1:3" s="381" customFormat="1" ht="11.25">
      <c r="A534" s="382"/>
      <c r="B534" s="383"/>
      <c r="C534" s="384"/>
    </row>
    <row r="535" spans="1:3" s="381" customFormat="1" ht="11.25">
      <c r="A535" s="382"/>
      <c r="B535" s="383"/>
      <c r="C535" s="384"/>
    </row>
    <row r="536" spans="1:3" s="381" customFormat="1" ht="11.25">
      <c r="A536" s="382"/>
      <c r="B536" s="383"/>
      <c r="C536" s="384"/>
    </row>
    <row r="537" spans="1:3" s="381" customFormat="1" ht="11.25">
      <c r="A537" s="382"/>
      <c r="B537" s="383"/>
      <c r="C537" s="384"/>
    </row>
    <row r="538" spans="1:3" s="381" customFormat="1" ht="11.25">
      <c r="A538" s="382"/>
      <c r="B538" s="383"/>
      <c r="C538" s="384"/>
    </row>
    <row r="539" spans="1:3" s="381" customFormat="1" ht="11.25">
      <c r="A539" s="382"/>
      <c r="B539" s="383"/>
      <c r="C539" s="384"/>
    </row>
    <row r="540" spans="1:3" s="381" customFormat="1" ht="11.25">
      <c r="A540" s="382"/>
      <c r="B540" s="383"/>
      <c r="C540" s="384"/>
    </row>
    <row r="541" spans="1:3" s="381" customFormat="1" ht="11.25">
      <c r="A541" s="382"/>
      <c r="B541" s="383"/>
      <c r="C541" s="384"/>
    </row>
    <row r="542" spans="1:3" s="381" customFormat="1" ht="11.25">
      <c r="A542" s="382"/>
      <c r="B542" s="383"/>
      <c r="C542" s="384"/>
    </row>
    <row r="543" spans="1:3" s="381" customFormat="1" ht="11.25">
      <c r="A543" s="382"/>
      <c r="B543" s="383"/>
      <c r="C543" s="384"/>
    </row>
    <row r="544" spans="1:3" s="381" customFormat="1" ht="11.25">
      <c r="A544" s="382"/>
      <c r="B544" s="383"/>
      <c r="C544" s="384"/>
    </row>
    <row r="545" spans="1:3" s="381" customFormat="1" ht="11.25">
      <c r="A545" s="382"/>
      <c r="B545" s="383"/>
      <c r="C545" s="384"/>
    </row>
    <row r="546" spans="1:3" s="381" customFormat="1" ht="11.25">
      <c r="A546" s="382"/>
      <c r="B546" s="383"/>
      <c r="C546" s="384"/>
    </row>
    <row r="547" spans="1:3" s="381" customFormat="1" ht="11.25">
      <c r="A547" s="382"/>
      <c r="B547" s="383"/>
      <c r="C547" s="384"/>
    </row>
    <row r="548" spans="1:3" s="381" customFormat="1" ht="11.25">
      <c r="A548" s="382"/>
      <c r="B548" s="383"/>
      <c r="C548" s="384"/>
    </row>
    <row r="549" spans="1:3" s="381" customFormat="1" ht="11.25">
      <c r="A549" s="382"/>
      <c r="B549" s="383"/>
      <c r="C549" s="384"/>
    </row>
    <row r="550" spans="1:3" s="381" customFormat="1" ht="11.25">
      <c r="A550" s="382"/>
      <c r="B550" s="383"/>
      <c r="C550" s="384"/>
    </row>
    <row r="551" spans="1:3" s="381" customFormat="1" ht="11.25">
      <c r="A551" s="382"/>
      <c r="B551" s="383"/>
      <c r="C551" s="384"/>
    </row>
    <row r="552" spans="1:3" s="381" customFormat="1" ht="11.25">
      <c r="A552" s="382"/>
      <c r="B552" s="383"/>
      <c r="C552" s="384"/>
    </row>
    <row r="553" spans="1:3" s="381" customFormat="1" ht="11.25">
      <c r="A553" s="382"/>
      <c r="B553" s="383"/>
      <c r="C553" s="384"/>
    </row>
    <row r="554" spans="1:3" s="381" customFormat="1" ht="11.25">
      <c r="A554" s="382"/>
      <c r="B554" s="383"/>
      <c r="C554" s="384"/>
    </row>
    <row r="555" spans="1:3" s="381" customFormat="1" ht="11.25">
      <c r="A555" s="382"/>
      <c r="B555" s="383"/>
      <c r="C555" s="384"/>
    </row>
    <row r="556" spans="1:3" s="381" customFormat="1" ht="11.25">
      <c r="A556" s="382"/>
      <c r="B556" s="383"/>
      <c r="C556" s="384"/>
    </row>
    <row r="557" spans="1:3" s="381" customFormat="1" ht="11.25">
      <c r="A557" s="382"/>
      <c r="B557" s="383"/>
      <c r="C557" s="384"/>
    </row>
    <row r="558" spans="1:3" s="381" customFormat="1" ht="11.25">
      <c r="A558" s="382"/>
      <c r="B558" s="383"/>
      <c r="C558" s="384"/>
    </row>
    <row r="559" spans="1:3" s="381" customFormat="1" ht="11.25">
      <c r="A559" s="382"/>
      <c r="B559" s="383"/>
      <c r="C559" s="384"/>
    </row>
    <row r="560" spans="1:3" s="381" customFormat="1" ht="11.25">
      <c r="A560" s="382"/>
      <c r="B560" s="383"/>
      <c r="C560" s="384"/>
    </row>
    <row r="561" spans="1:3" s="381" customFormat="1" ht="11.25">
      <c r="A561" s="382"/>
      <c r="B561" s="383"/>
      <c r="C561" s="384"/>
    </row>
    <row r="562" spans="1:3" s="381" customFormat="1" ht="11.25">
      <c r="A562" s="382"/>
      <c r="B562" s="383"/>
      <c r="C562" s="384"/>
    </row>
    <row r="563" spans="1:3" s="381" customFormat="1" ht="11.25">
      <c r="A563" s="382"/>
      <c r="B563" s="383"/>
      <c r="C563" s="384"/>
    </row>
    <row r="564" spans="1:3" s="381" customFormat="1" ht="11.25">
      <c r="A564" s="382"/>
      <c r="B564" s="383"/>
      <c r="C564" s="384"/>
    </row>
    <row r="565" spans="1:3" s="381" customFormat="1" ht="11.25">
      <c r="A565" s="382"/>
      <c r="B565" s="383"/>
      <c r="C565" s="384"/>
    </row>
    <row r="566" spans="1:3" s="381" customFormat="1" ht="11.25">
      <c r="A566" s="382"/>
      <c r="B566" s="383"/>
      <c r="C566" s="384"/>
    </row>
    <row r="567" spans="1:3" s="381" customFormat="1" ht="11.25">
      <c r="A567" s="382"/>
      <c r="B567" s="383"/>
      <c r="C567" s="384"/>
    </row>
    <row r="568" spans="1:3" s="381" customFormat="1" ht="11.25">
      <c r="A568" s="382"/>
      <c r="B568" s="383"/>
      <c r="C568" s="384"/>
    </row>
    <row r="569" spans="1:3" s="381" customFormat="1" ht="11.25">
      <c r="A569" s="382"/>
      <c r="B569" s="383"/>
      <c r="C569" s="384"/>
    </row>
    <row r="570" spans="1:3" s="381" customFormat="1" ht="11.25">
      <c r="A570" s="382"/>
      <c r="B570" s="383"/>
      <c r="C570" s="384"/>
    </row>
    <row r="571" spans="1:3" s="381" customFormat="1" ht="11.25">
      <c r="A571" s="382"/>
      <c r="B571" s="383"/>
      <c r="C571" s="384"/>
    </row>
    <row r="572" spans="1:3" s="381" customFormat="1" ht="11.25">
      <c r="A572" s="382"/>
      <c r="B572" s="383"/>
      <c r="C572" s="384"/>
    </row>
    <row r="573" spans="1:3" s="381" customFormat="1" ht="11.25">
      <c r="A573" s="382"/>
      <c r="B573" s="383"/>
      <c r="C573" s="384"/>
    </row>
    <row r="574" spans="1:3" s="381" customFormat="1" ht="11.25">
      <c r="A574" s="382"/>
      <c r="B574" s="383"/>
      <c r="C574" s="384"/>
    </row>
    <row r="575" spans="1:3" s="381" customFormat="1" ht="11.25">
      <c r="A575" s="382"/>
      <c r="B575" s="383"/>
      <c r="C575" s="384"/>
    </row>
    <row r="576" spans="1:3" s="381" customFormat="1" ht="11.25">
      <c r="A576" s="382"/>
      <c r="B576" s="383"/>
      <c r="C576" s="384"/>
    </row>
    <row r="577" spans="1:3" s="381" customFormat="1" ht="11.25">
      <c r="A577" s="382"/>
      <c r="B577" s="383"/>
      <c r="C577" s="384"/>
    </row>
    <row r="578" spans="1:3" s="381" customFormat="1" ht="11.25">
      <c r="A578" s="382"/>
      <c r="B578" s="383"/>
      <c r="C578" s="384"/>
    </row>
    <row r="579" spans="1:3" s="381" customFormat="1" ht="11.25">
      <c r="A579" s="382"/>
      <c r="B579" s="383"/>
      <c r="C579" s="384"/>
    </row>
    <row r="580" spans="1:3" s="381" customFormat="1" ht="11.25">
      <c r="A580" s="382"/>
      <c r="B580" s="383"/>
      <c r="C580" s="384"/>
    </row>
    <row r="581" spans="1:3" s="381" customFormat="1" ht="11.25">
      <c r="A581" s="382"/>
      <c r="B581" s="383"/>
      <c r="C581" s="384"/>
    </row>
    <row r="582" spans="1:3" s="381" customFormat="1" ht="11.25">
      <c r="A582" s="382"/>
      <c r="B582" s="383"/>
      <c r="C582" s="384"/>
    </row>
    <row r="583" spans="1:3" s="381" customFormat="1" ht="11.25">
      <c r="A583" s="382"/>
      <c r="B583" s="383"/>
      <c r="C583" s="384"/>
    </row>
    <row r="584" spans="1:3" s="381" customFormat="1" ht="11.25">
      <c r="A584" s="382"/>
      <c r="B584" s="383"/>
      <c r="C584" s="384"/>
    </row>
    <row r="585" spans="1:3" s="381" customFormat="1" ht="11.25">
      <c r="A585" s="382"/>
      <c r="B585" s="383"/>
      <c r="C585" s="384"/>
    </row>
    <row r="586" spans="1:3" s="381" customFormat="1" ht="11.25">
      <c r="A586" s="382"/>
      <c r="B586" s="383"/>
      <c r="C586" s="384"/>
    </row>
    <row r="587" spans="1:3" s="381" customFormat="1" ht="11.25">
      <c r="A587" s="382"/>
      <c r="B587" s="383"/>
      <c r="C587" s="384"/>
    </row>
    <row r="588" spans="1:3" s="381" customFormat="1" ht="11.25">
      <c r="A588" s="382"/>
      <c r="B588" s="383"/>
      <c r="C588" s="384"/>
    </row>
    <row r="589" spans="1:3" s="381" customFormat="1" ht="11.25">
      <c r="A589" s="382"/>
      <c r="B589" s="383"/>
      <c r="C589" s="384"/>
    </row>
    <row r="590" spans="1:3" s="381" customFormat="1" ht="11.25">
      <c r="A590" s="382"/>
      <c r="B590" s="383"/>
      <c r="C590" s="384"/>
    </row>
    <row r="591" spans="1:3" s="381" customFormat="1" ht="11.25">
      <c r="A591" s="382"/>
      <c r="B591" s="383"/>
      <c r="C591" s="384"/>
    </row>
    <row r="592" spans="1:3" s="381" customFormat="1" ht="11.25">
      <c r="A592" s="382"/>
      <c r="B592" s="383"/>
      <c r="C592" s="384"/>
    </row>
    <row r="593" spans="1:3" s="381" customFormat="1" ht="11.25">
      <c r="A593" s="382"/>
      <c r="B593" s="383"/>
      <c r="C593" s="384"/>
    </row>
    <row r="594" spans="1:3" s="381" customFormat="1" ht="11.25">
      <c r="A594" s="382"/>
      <c r="B594" s="383"/>
      <c r="C594" s="384"/>
    </row>
    <row r="595" spans="1:3" s="381" customFormat="1" ht="11.25">
      <c r="A595" s="382"/>
      <c r="B595" s="383"/>
      <c r="C595" s="384"/>
    </row>
    <row r="596" spans="1:3" s="381" customFormat="1" ht="11.25">
      <c r="A596" s="382"/>
      <c r="B596" s="383"/>
      <c r="C596" s="384"/>
    </row>
    <row r="597" spans="1:3" s="381" customFormat="1" ht="11.25">
      <c r="A597" s="382"/>
      <c r="B597" s="383"/>
      <c r="C597" s="384"/>
    </row>
    <row r="598" spans="1:3" s="381" customFormat="1" ht="11.25">
      <c r="A598" s="382"/>
      <c r="B598" s="383"/>
      <c r="C598" s="384"/>
    </row>
    <row r="599" spans="1:3" s="381" customFormat="1" ht="11.25">
      <c r="A599" s="382"/>
      <c r="B599" s="383"/>
      <c r="C599" s="384"/>
    </row>
    <row r="600" spans="1:3" s="381" customFormat="1" ht="11.25">
      <c r="A600" s="382"/>
      <c r="B600" s="383"/>
      <c r="C600" s="384"/>
    </row>
    <row r="601" spans="1:3" s="381" customFormat="1" ht="11.25">
      <c r="A601" s="382"/>
      <c r="B601" s="383"/>
      <c r="C601" s="384"/>
    </row>
    <row r="602" spans="1:3" s="381" customFormat="1" ht="11.25">
      <c r="A602" s="382"/>
      <c r="B602" s="383"/>
      <c r="C602" s="384"/>
    </row>
    <row r="603" spans="1:3" s="381" customFormat="1" ht="11.25">
      <c r="A603" s="382"/>
      <c r="B603" s="383"/>
      <c r="C603" s="384"/>
    </row>
    <row r="604" spans="1:3" s="381" customFormat="1" ht="11.25">
      <c r="A604" s="382"/>
      <c r="B604" s="383"/>
      <c r="C604" s="384"/>
    </row>
    <row r="605" spans="1:3" s="381" customFormat="1" ht="11.25">
      <c r="A605" s="382"/>
      <c r="B605" s="383"/>
      <c r="C605" s="384"/>
    </row>
    <row r="606" spans="1:3" s="381" customFormat="1" ht="11.25">
      <c r="A606" s="382"/>
      <c r="B606" s="383"/>
      <c r="C606" s="384"/>
    </row>
    <row r="607" spans="1:3" s="381" customFormat="1" ht="11.25">
      <c r="A607" s="382"/>
      <c r="B607" s="383"/>
      <c r="C607" s="384"/>
    </row>
    <row r="608" spans="1:3" s="381" customFormat="1" ht="11.25">
      <c r="A608" s="382"/>
      <c r="B608" s="383"/>
      <c r="C608" s="384"/>
    </row>
    <row r="609" spans="1:3" s="381" customFormat="1" ht="11.25">
      <c r="A609" s="382"/>
      <c r="B609" s="383"/>
      <c r="C609" s="384"/>
    </row>
    <row r="610" spans="1:3" s="381" customFormat="1" ht="11.25">
      <c r="A610" s="382"/>
      <c r="B610" s="383"/>
      <c r="C610" s="384"/>
    </row>
    <row r="611" spans="1:3" s="381" customFormat="1" ht="11.25">
      <c r="A611" s="382"/>
      <c r="B611" s="383"/>
      <c r="C611" s="384"/>
    </row>
    <row r="612" spans="1:3" s="381" customFormat="1" ht="11.25">
      <c r="A612" s="382"/>
      <c r="B612" s="383"/>
      <c r="C612" s="384"/>
    </row>
    <row r="613" spans="1:3" s="381" customFormat="1" ht="11.25">
      <c r="A613" s="382"/>
      <c r="B613" s="383"/>
      <c r="C613" s="384"/>
    </row>
    <row r="614" spans="1:3" s="381" customFormat="1" ht="11.25">
      <c r="A614" s="382"/>
      <c r="B614" s="383"/>
      <c r="C614" s="384"/>
    </row>
    <row r="615" spans="1:3" s="381" customFormat="1" ht="11.25">
      <c r="A615" s="382"/>
      <c r="B615" s="383"/>
      <c r="C615" s="384"/>
    </row>
    <row r="616" spans="1:3" s="381" customFormat="1" ht="11.25">
      <c r="A616" s="382"/>
      <c r="B616" s="383"/>
      <c r="C616" s="384"/>
    </row>
    <row r="617" spans="1:3" s="381" customFormat="1" ht="11.25">
      <c r="A617" s="382"/>
      <c r="B617" s="383"/>
      <c r="C617" s="384"/>
    </row>
    <row r="618" spans="1:3" s="381" customFormat="1" ht="11.25">
      <c r="A618" s="382"/>
      <c r="B618" s="383"/>
      <c r="C618" s="384"/>
    </row>
    <row r="619" spans="1:3" s="381" customFormat="1" ht="11.25">
      <c r="A619" s="382"/>
      <c r="B619" s="383"/>
      <c r="C619" s="384"/>
    </row>
    <row r="620" spans="1:3" s="381" customFormat="1" ht="11.25">
      <c r="A620" s="382"/>
      <c r="B620" s="383"/>
      <c r="C620" s="384"/>
    </row>
    <row r="621" spans="1:3" s="381" customFormat="1" ht="11.25">
      <c r="A621" s="382"/>
      <c r="B621" s="383"/>
      <c r="C621" s="384"/>
    </row>
    <row r="622" spans="1:3" s="381" customFormat="1" ht="11.25">
      <c r="A622" s="382"/>
      <c r="B622" s="383"/>
      <c r="C622" s="384"/>
    </row>
    <row r="623" spans="1:3" s="381" customFormat="1" ht="11.25">
      <c r="A623" s="382"/>
      <c r="B623" s="383"/>
      <c r="C623" s="384"/>
    </row>
    <row r="624" spans="1:3" s="381" customFormat="1" ht="11.25">
      <c r="A624" s="382"/>
      <c r="B624" s="383"/>
      <c r="C624" s="384"/>
    </row>
    <row r="625" spans="1:3" s="381" customFormat="1" ht="11.25">
      <c r="A625" s="382"/>
      <c r="B625" s="383"/>
      <c r="C625" s="384"/>
    </row>
    <row r="626" spans="1:3" s="381" customFormat="1" ht="11.25">
      <c r="A626" s="382"/>
      <c r="B626" s="383"/>
      <c r="C626" s="384"/>
    </row>
    <row r="627" spans="1:3" s="381" customFormat="1" ht="11.25">
      <c r="A627" s="382"/>
      <c r="B627" s="383"/>
      <c r="C627" s="384"/>
    </row>
    <row r="628" spans="1:3" s="381" customFormat="1" ht="11.25">
      <c r="A628" s="382"/>
      <c r="B628" s="383"/>
      <c r="C628" s="384"/>
    </row>
    <row r="629" spans="1:3" s="381" customFormat="1" ht="11.25">
      <c r="A629" s="382"/>
      <c r="B629" s="383"/>
      <c r="C629" s="384"/>
    </row>
    <row r="630" spans="1:3" s="381" customFormat="1" ht="11.25">
      <c r="A630" s="382"/>
      <c r="B630" s="383"/>
      <c r="C630" s="384"/>
    </row>
    <row r="631" spans="1:3" s="381" customFormat="1" ht="11.25">
      <c r="A631" s="382"/>
      <c r="B631" s="383"/>
      <c r="C631" s="384"/>
    </row>
    <row r="632" spans="1:3" s="381" customFormat="1" ht="11.25">
      <c r="A632" s="382"/>
      <c r="B632" s="383"/>
      <c r="C632" s="384"/>
    </row>
    <row r="633" spans="1:3" s="381" customFormat="1" ht="11.25">
      <c r="A633" s="382"/>
      <c r="B633" s="383"/>
      <c r="C633" s="384"/>
    </row>
    <row r="634" spans="1:3" s="381" customFormat="1" ht="11.25">
      <c r="A634" s="382"/>
      <c r="B634" s="383"/>
      <c r="C634" s="384"/>
    </row>
    <row r="635" spans="1:3" s="381" customFormat="1" ht="11.25">
      <c r="A635" s="382"/>
      <c r="B635" s="383"/>
      <c r="C635" s="384"/>
    </row>
    <row r="636" spans="1:3" s="381" customFormat="1" ht="11.25">
      <c r="A636" s="382"/>
      <c r="B636" s="383"/>
      <c r="C636" s="384"/>
    </row>
    <row r="637" spans="1:3" s="381" customFormat="1" ht="11.25">
      <c r="A637" s="382"/>
      <c r="B637" s="383"/>
      <c r="C637" s="384"/>
    </row>
    <row r="638" spans="1:3" s="381" customFormat="1" ht="11.25">
      <c r="A638" s="382"/>
      <c r="B638" s="383"/>
      <c r="C638" s="384"/>
    </row>
    <row r="639" spans="1:3" s="381" customFormat="1" ht="11.25">
      <c r="A639" s="382"/>
      <c r="B639" s="383"/>
      <c r="C639" s="384"/>
    </row>
    <row r="640" spans="1:3" s="381" customFormat="1" ht="11.25">
      <c r="A640" s="382"/>
      <c r="B640" s="383"/>
      <c r="C640" s="384"/>
    </row>
    <row r="641" spans="1:3" s="381" customFormat="1" ht="11.25">
      <c r="A641" s="382"/>
      <c r="B641" s="383"/>
      <c r="C641" s="384"/>
    </row>
    <row r="642" spans="1:3" s="381" customFormat="1" ht="11.25">
      <c r="A642" s="382"/>
      <c r="B642" s="383"/>
      <c r="C642" s="384"/>
    </row>
    <row r="643" spans="1:3" s="381" customFormat="1" ht="11.25">
      <c r="A643" s="382"/>
      <c r="B643" s="383"/>
      <c r="C643" s="384"/>
    </row>
    <row r="644" spans="1:3" s="381" customFormat="1" ht="11.25">
      <c r="A644" s="382"/>
      <c r="B644" s="383"/>
      <c r="C644" s="384"/>
    </row>
    <row r="645" spans="1:3" s="381" customFormat="1" ht="11.25">
      <c r="A645" s="382"/>
      <c r="B645" s="383"/>
      <c r="C645" s="384"/>
    </row>
    <row r="646" spans="1:3" s="381" customFormat="1" ht="11.25">
      <c r="A646" s="382"/>
      <c r="B646" s="383"/>
      <c r="C646" s="384"/>
    </row>
    <row r="647" spans="1:3" s="381" customFormat="1" ht="11.25">
      <c r="A647" s="382"/>
      <c r="B647" s="383"/>
      <c r="C647" s="384"/>
    </row>
    <row r="648" spans="1:3" s="381" customFormat="1" ht="11.25">
      <c r="A648" s="382"/>
      <c r="B648" s="383"/>
      <c r="C648" s="384"/>
    </row>
    <row r="649" spans="1:3" s="381" customFormat="1" ht="11.25">
      <c r="A649" s="382"/>
      <c r="B649" s="383"/>
      <c r="C649" s="384"/>
    </row>
    <row r="650" spans="1:3" s="381" customFormat="1" ht="11.25">
      <c r="A650" s="382"/>
      <c r="B650" s="383"/>
      <c r="C650" s="384"/>
    </row>
    <row r="651" spans="1:3" s="381" customFormat="1" ht="11.25">
      <c r="A651" s="382"/>
      <c r="B651" s="383"/>
      <c r="C651" s="384"/>
    </row>
    <row r="652" spans="1:3" s="381" customFormat="1" ht="11.25">
      <c r="A652" s="382"/>
      <c r="B652" s="383"/>
      <c r="C652" s="384"/>
    </row>
    <row r="653" spans="1:3" s="381" customFormat="1" ht="11.25">
      <c r="A653" s="382"/>
      <c r="B653" s="383"/>
      <c r="C653" s="384"/>
    </row>
    <row r="654" spans="1:3" s="381" customFormat="1" ht="11.25">
      <c r="A654" s="382"/>
      <c r="B654" s="383"/>
      <c r="C654" s="384"/>
    </row>
    <row r="655" spans="1:3" s="381" customFormat="1" ht="11.25">
      <c r="A655" s="382"/>
      <c r="B655" s="383"/>
      <c r="C655" s="384"/>
    </row>
    <row r="656" spans="1:3" s="381" customFormat="1" ht="11.25">
      <c r="A656" s="382"/>
      <c r="B656" s="383"/>
      <c r="C656" s="384"/>
    </row>
    <row r="657" spans="1:3" s="381" customFormat="1" ht="11.25">
      <c r="A657" s="382"/>
      <c r="B657" s="383"/>
      <c r="C657" s="384"/>
    </row>
    <row r="658" spans="1:3" s="381" customFormat="1" ht="11.25">
      <c r="A658" s="382"/>
      <c r="B658" s="383"/>
      <c r="C658" s="384"/>
    </row>
    <row r="659" spans="1:3" s="381" customFormat="1" ht="11.25">
      <c r="A659" s="382"/>
      <c r="B659" s="383"/>
      <c r="C659" s="384"/>
    </row>
    <row r="660" spans="1:3" s="381" customFormat="1" ht="11.25">
      <c r="A660" s="382"/>
      <c r="B660" s="383"/>
      <c r="C660" s="384"/>
    </row>
    <row r="661" spans="1:3" s="381" customFormat="1" ht="11.25">
      <c r="A661" s="382"/>
      <c r="B661" s="383"/>
      <c r="C661" s="384"/>
    </row>
    <row r="662" spans="1:3" s="381" customFormat="1" ht="11.25">
      <c r="A662" s="382"/>
      <c r="B662" s="383"/>
      <c r="C662" s="384"/>
    </row>
    <row r="663" spans="1:3" s="381" customFormat="1" ht="11.25">
      <c r="A663" s="382"/>
      <c r="B663" s="383"/>
      <c r="C663" s="384"/>
    </row>
    <row r="664" spans="1:3" s="381" customFormat="1" ht="11.25">
      <c r="A664" s="382"/>
      <c r="B664" s="383"/>
      <c r="C664" s="384"/>
    </row>
    <row r="665" spans="1:3" s="381" customFormat="1" ht="11.25">
      <c r="A665" s="382"/>
      <c r="B665" s="383"/>
      <c r="C665" s="384"/>
    </row>
    <row r="666" spans="1:3" s="381" customFormat="1" ht="11.25">
      <c r="A666" s="382"/>
      <c r="B666" s="383"/>
      <c r="C666" s="384"/>
    </row>
    <row r="667" spans="1:3" s="381" customFormat="1" ht="11.25">
      <c r="A667" s="382"/>
      <c r="B667" s="383"/>
      <c r="C667" s="384"/>
    </row>
    <row r="668" spans="1:3" s="381" customFormat="1" ht="11.25">
      <c r="A668" s="382"/>
      <c r="B668" s="383"/>
      <c r="C668" s="384"/>
    </row>
    <row r="669" spans="1:3" s="381" customFormat="1" ht="11.25">
      <c r="A669" s="382"/>
      <c r="B669" s="383"/>
      <c r="C669" s="384"/>
    </row>
    <row r="670" spans="1:3" s="381" customFormat="1" ht="11.25">
      <c r="A670" s="382"/>
      <c r="B670" s="383"/>
      <c r="C670" s="384"/>
    </row>
    <row r="671" spans="1:3" s="381" customFormat="1" ht="11.25">
      <c r="A671" s="382"/>
      <c r="B671" s="383"/>
      <c r="C671" s="384"/>
    </row>
    <row r="672" spans="1:3" s="381" customFormat="1" ht="11.25">
      <c r="A672" s="382"/>
      <c r="B672" s="383"/>
      <c r="C672" s="384"/>
    </row>
    <row r="673" spans="1:3" s="381" customFormat="1" ht="11.25">
      <c r="A673" s="382"/>
      <c r="B673" s="383"/>
      <c r="C673" s="384"/>
    </row>
    <row r="674" spans="1:3" s="381" customFormat="1" ht="11.25">
      <c r="A674" s="382"/>
      <c r="B674" s="383"/>
      <c r="C674" s="384"/>
    </row>
    <row r="675" spans="1:3" s="381" customFormat="1" ht="11.25">
      <c r="A675" s="382"/>
      <c r="B675" s="383"/>
      <c r="C675" s="384"/>
    </row>
    <row r="676" spans="1:3" s="381" customFormat="1" ht="11.25">
      <c r="A676" s="382"/>
      <c r="B676" s="383"/>
      <c r="C676" s="384"/>
    </row>
    <row r="677" spans="1:3" s="381" customFormat="1" ht="11.25">
      <c r="A677" s="382"/>
      <c r="B677" s="383"/>
      <c r="C677" s="384"/>
    </row>
    <row r="678" spans="1:3" s="381" customFormat="1" ht="11.25">
      <c r="A678" s="382"/>
      <c r="B678" s="383"/>
      <c r="C678" s="384"/>
    </row>
    <row r="679" spans="1:3" s="381" customFormat="1" ht="11.25">
      <c r="A679" s="382"/>
      <c r="B679" s="383"/>
      <c r="C679" s="384"/>
    </row>
    <row r="680" spans="1:3" s="381" customFormat="1" ht="11.25">
      <c r="A680" s="382"/>
      <c r="B680" s="383"/>
      <c r="C680" s="384"/>
    </row>
    <row r="681" spans="1:3" s="381" customFormat="1" ht="11.25">
      <c r="A681" s="382"/>
      <c r="B681" s="383"/>
      <c r="C681" s="384"/>
    </row>
    <row r="682" spans="1:3" s="381" customFormat="1" ht="11.25">
      <c r="A682" s="382"/>
      <c r="B682" s="383"/>
      <c r="C682" s="384"/>
    </row>
    <row r="683" spans="1:3" s="381" customFormat="1" ht="11.25">
      <c r="A683" s="382"/>
      <c r="B683" s="383"/>
      <c r="C683" s="384"/>
    </row>
    <row r="684" spans="1:3" s="381" customFormat="1" ht="11.25">
      <c r="A684" s="382"/>
      <c r="B684" s="383"/>
      <c r="C684" s="384"/>
    </row>
    <row r="685" spans="1:3" s="381" customFormat="1" ht="11.25">
      <c r="A685" s="382"/>
      <c r="B685" s="383"/>
      <c r="C685" s="384"/>
    </row>
    <row r="686" spans="1:3" s="381" customFormat="1" ht="11.25">
      <c r="A686" s="382"/>
      <c r="B686" s="383"/>
      <c r="C686" s="384"/>
    </row>
    <row r="687" spans="1:3" s="381" customFormat="1" ht="11.25">
      <c r="A687" s="382"/>
      <c r="B687" s="383"/>
      <c r="C687" s="384"/>
    </row>
    <row r="688" spans="1:3" s="381" customFormat="1" ht="11.25">
      <c r="A688" s="382"/>
      <c r="B688" s="383"/>
      <c r="C688" s="384"/>
    </row>
    <row r="689" spans="1:3" s="381" customFormat="1" ht="11.25">
      <c r="A689" s="382"/>
      <c r="B689" s="383"/>
      <c r="C689" s="384"/>
    </row>
    <row r="690" spans="1:3" s="381" customFormat="1" ht="11.25">
      <c r="A690" s="382"/>
      <c r="B690" s="383"/>
      <c r="C690" s="384"/>
    </row>
    <row r="691" spans="1:3" s="381" customFormat="1" ht="11.25">
      <c r="A691" s="382"/>
      <c r="B691" s="383"/>
      <c r="C691" s="384"/>
    </row>
    <row r="692" spans="1:3" s="381" customFormat="1" ht="11.25">
      <c r="A692" s="382"/>
      <c r="B692" s="383"/>
      <c r="C692" s="384"/>
    </row>
    <row r="693" spans="1:3" s="381" customFormat="1" ht="11.25">
      <c r="A693" s="382"/>
      <c r="B693" s="383"/>
      <c r="C693" s="384"/>
    </row>
    <row r="694" spans="1:3" s="381" customFormat="1" ht="11.25">
      <c r="A694" s="382"/>
      <c r="B694" s="383"/>
      <c r="C694" s="384"/>
    </row>
    <row r="695" spans="1:3" s="381" customFormat="1" ht="11.25">
      <c r="A695" s="382"/>
      <c r="B695" s="383"/>
      <c r="C695" s="384"/>
    </row>
    <row r="696" spans="1:3" s="381" customFormat="1" ht="11.25">
      <c r="A696" s="382"/>
      <c r="B696" s="383"/>
      <c r="C696" s="384"/>
    </row>
    <row r="697" spans="1:3" s="381" customFormat="1" ht="11.25">
      <c r="A697" s="382"/>
      <c r="B697" s="383"/>
      <c r="C697" s="384"/>
    </row>
    <row r="698" spans="1:3" s="381" customFormat="1" ht="11.25">
      <c r="A698" s="382"/>
      <c r="B698" s="383"/>
      <c r="C698" s="384"/>
    </row>
    <row r="699" spans="1:3" s="381" customFormat="1" ht="11.25">
      <c r="A699" s="382"/>
      <c r="B699" s="383"/>
      <c r="C699" s="384"/>
    </row>
    <row r="700" spans="1:3" s="381" customFormat="1" ht="11.25">
      <c r="A700" s="382"/>
      <c r="B700" s="383"/>
      <c r="C700" s="384"/>
    </row>
    <row r="701" spans="1:3" s="381" customFormat="1" ht="11.25">
      <c r="A701" s="382"/>
      <c r="B701" s="383"/>
      <c r="C701" s="384"/>
    </row>
    <row r="702" spans="1:3" s="381" customFormat="1" ht="11.25">
      <c r="A702" s="382"/>
      <c r="B702" s="383"/>
      <c r="C702" s="384"/>
    </row>
    <row r="703" spans="1:3" s="381" customFormat="1" ht="11.25">
      <c r="A703" s="382"/>
      <c r="B703" s="383"/>
      <c r="C703" s="384"/>
    </row>
    <row r="704" spans="1:3" s="381" customFormat="1" ht="11.25">
      <c r="A704" s="382"/>
      <c r="B704" s="383"/>
      <c r="C704" s="384"/>
    </row>
    <row r="705" spans="1:3" s="381" customFormat="1" ht="11.25">
      <c r="A705" s="382"/>
      <c r="B705" s="383"/>
      <c r="C705" s="384"/>
    </row>
    <row r="706" spans="1:3" s="381" customFormat="1" ht="11.25">
      <c r="A706" s="382"/>
      <c r="B706" s="383"/>
      <c r="C706" s="384"/>
    </row>
    <row r="707" spans="1:3" s="381" customFormat="1" ht="11.25">
      <c r="A707" s="382"/>
      <c r="B707" s="383"/>
      <c r="C707" s="384"/>
    </row>
    <row r="708" spans="1:3" s="381" customFormat="1" ht="11.25">
      <c r="A708" s="382"/>
      <c r="B708" s="383"/>
      <c r="C708" s="384"/>
    </row>
    <row r="709" spans="1:3" s="381" customFormat="1" ht="11.25">
      <c r="A709" s="382"/>
      <c r="B709" s="383"/>
      <c r="C709" s="384"/>
    </row>
    <row r="710" spans="1:3" s="381" customFormat="1" ht="11.25">
      <c r="A710" s="382"/>
      <c r="B710" s="383"/>
      <c r="C710" s="384"/>
    </row>
    <row r="711" spans="1:3" s="381" customFormat="1" ht="11.25">
      <c r="A711" s="382"/>
      <c r="B711" s="383"/>
      <c r="C711" s="384"/>
    </row>
    <row r="712" spans="1:3" s="381" customFormat="1" ht="11.25">
      <c r="A712" s="382"/>
      <c r="B712" s="383"/>
      <c r="C712" s="384"/>
    </row>
    <row r="713" spans="1:3" s="381" customFormat="1" ht="11.25">
      <c r="A713" s="382"/>
      <c r="B713" s="383"/>
      <c r="C713" s="384"/>
    </row>
    <row r="714" spans="1:3" s="381" customFormat="1" ht="11.25">
      <c r="A714" s="382"/>
      <c r="B714" s="383"/>
      <c r="C714" s="384"/>
    </row>
    <row r="715" spans="1:3" s="381" customFormat="1" ht="11.25">
      <c r="A715" s="382"/>
      <c r="B715" s="383"/>
      <c r="C715" s="384"/>
    </row>
    <row r="716" spans="1:3" s="381" customFormat="1" ht="11.25">
      <c r="A716" s="382"/>
      <c r="B716" s="383"/>
      <c r="C716" s="384"/>
    </row>
    <row r="717" spans="1:3" s="381" customFormat="1" ht="11.25">
      <c r="A717" s="382"/>
      <c r="B717" s="383"/>
      <c r="C717" s="384"/>
    </row>
    <row r="718" spans="1:3" s="381" customFormat="1" ht="11.25">
      <c r="A718" s="382"/>
      <c r="B718" s="383"/>
      <c r="C718" s="384"/>
    </row>
    <row r="719" spans="1:3" s="381" customFormat="1" ht="11.25">
      <c r="A719" s="382"/>
      <c r="B719" s="383"/>
      <c r="C719" s="384"/>
    </row>
    <row r="720" spans="1:3" s="381" customFormat="1" ht="11.25">
      <c r="A720" s="382"/>
      <c r="B720" s="383"/>
      <c r="C720" s="384"/>
    </row>
    <row r="721" spans="1:3" s="381" customFormat="1" ht="11.25">
      <c r="A721" s="382"/>
      <c r="B721" s="383"/>
      <c r="C721" s="384"/>
    </row>
    <row r="722" spans="1:3" s="381" customFormat="1" ht="11.25">
      <c r="A722" s="382"/>
      <c r="B722" s="383"/>
      <c r="C722" s="384"/>
    </row>
    <row r="723" spans="1:3" s="381" customFormat="1" ht="11.25">
      <c r="A723" s="382"/>
      <c r="B723" s="383"/>
      <c r="C723" s="384"/>
    </row>
    <row r="724" spans="1:3" s="381" customFormat="1" ht="11.25">
      <c r="A724" s="382"/>
      <c r="B724" s="383"/>
      <c r="C724" s="384"/>
    </row>
    <row r="725" spans="1:3" s="381" customFormat="1" ht="11.25">
      <c r="A725" s="382"/>
      <c r="B725" s="383"/>
      <c r="C725" s="384"/>
    </row>
    <row r="726" spans="1:3" s="381" customFormat="1" ht="11.25">
      <c r="A726" s="382"/>
      <c r="B726" s="383"/>
      <c r="C726" s="384"/>
    </row>
    <row r="727" spans="1:3" s="381" customFormat="1" ht="11.25">
      <c r="A727" s="382"/>
      <c r="B727" s="383"/>
      <c r="C727" s="384"/>
    </row>
    <row r="728" spans="1:3" s="381" customFormat="1" ht="11.25">
      <c r="A728" s="382"/>
      <c r="B728" s="383"/>
      <c r="C728" s="384"/>
    </row>
    <row r="729" spans="1:3" s="381" customFormat="1" ht="11.25">
      <c r="A729" s="382"/>
      <c r="B729" s="383"/>
      <c r="C729" s="384"/>
    </row>
    <row r="730" spans="1:3" s="381" customFormat="1" ht="11.25">
      <c r="A730" s="382"/>
      <c r="B730" s="383"/>
      <c r="C730" s="384"/>
    </row>
    <row r="731" spans="1:3" s="381" customFormat="1" ht="11.25">
      <c r="A731" s="382"/>
      <c r="B731" s="383"/>
      <c r="C731" s="384"/>
    </row>
    <row r="732" spans="1:3" s="381" customFormat="1" ht="11.25">
      <c r="A732" s="382"/>
      <c r="B732" s="383"/>
      <c r="C732" s="384"/>
    </row>
    <row r="733" spans="1:3" s="381" customFormat="1" ht="11.25">
      <c r="A733" s="382"/>
      <c r="B733" s="383"/>
      <c r="C733" s="384"/>
    </row>
    <row r="734" spans="1:3" s="381" customFormat="1" ht="11.25">
      <c r="A734" s="382"/>
      <c r="B734" s="383"/>
      <c r="C734" s="384"/>
    </row>
    <row r="735" spans="1:3" s="381" customFormat="1" ht="11.25">
      <c r="A735" s="382"/>
      <c r="B735" s="383"/>
      <c r="C735" s="384"/>
    </row>
    <row r="736" spans="1:3" s="381" customFormat="1" ht="11.25">
      <c r="A736" s="382"/>
      <c r="B736" s="383"/>
      <c r="C736" s="384"/>
    </row>
    <row r="737" spans="1:3" s="381" customFormat="1" ht="11.25">
      <c r="A737" s="382"/>
      <c r="B737" s="383"/>
      <c r="C737" s="384"/>
    </row>
    <row r="738" spans="1:3" s="381" customFormat="1" ht="11.25">
      <c r="A738" s="382"/>
      <c r="B738" s="383"/>
      <c r="C738" s="384"/>
    </row>
    <row r="739" spans="1:3" s="381" customFormat="1" ht="11.25">
      <c r="A739" s="382"/>
      <c r="B739" s="383"/>
      <c r="C739" s="384"/>
    </row>
    <row r="740" spans="1:3" s="381" customFormat="1" ht="11.25">
      <c r="A740" s="382"/>
      <c r="B740" s="383"/>
      <c r="C740" s="384"/>
    </row>
    <row r="741" spans="1:3" s="381" customFormat="1" ht="11.25">
      <c r="A741" s="382"/>
      <c r="B741" s="383"/>
      <c r="C741" s="384"/>
    </row>
    <row r="742" spans="1:3" s="381" customFormat="1" ht="11.25">
      <c r="A742" s="382"/>
      <c r="B742" s="383"/>
      <c r="C742" s="384"/>
    </row>
    <row r="743" spans="1:3" s="381" customFormat="1" ht="11.25">
      <c r="A743" s="382"/>
      <c r="B743" s="383"/>
      <c r="C743" s="384"/>
    </row>
    <row r="744" spans="1:3" s="381" customFormat="1" ht="11.25">
      <c r="A744" s="382"/>
      <c r="B744" s="383"/>
      <c r="C744" s="384"/>
    </row>
    <row r="745" spans="1:3" s="381" customFormat="1" ht="11.25">
      <c r="A745" s="382"/>
      <c r="B745" s="383"/>
      <c r="C745" s="384"/>
    </row>
    <row r="746" spans="1:3" s="381" customFormat="1" ht="11.25">
      <c r="A746" s="382"/>
      <c r="B746" s="383"/>
      <c r="C746" s="384"/>
    </row>
    <row r="747" spans="1:3" s="381" customFormat="1" ht="11.25">
      <c r="A747" s="382"/>
      <c r="B747" s="383"/>
      <c r="C747" s="384"/>
    </row>
    <row r="748" spans="1:3" s="381" customFormat="1" ht="11.25">
      <c r="A748" s="382"/>
      <c r="B748" s="383"/>
      <c r="C748" s="384"/>
    </row>
    <row r="749" spans="1:3" s="381" customFormat="1" ht="11.25">
      <c r="A749" s="382"/>
      <c r="B749" s="383"/>
      <c r="C749" s="384"/>
    </row>
    <row r="750" spans="1:3" s="381" customFormat="1" ht="11.25">
      <c r="A750" s="382"/>
      <c r="B750" s="383"/>
      <c r="C750" s="384"/>
    </row>
    <row r="751" spans="1:3" s="381" customFormat="1" ht="11.25">
      <c r="A751" s="382"/>
      <c r="B751" s="383"/>
      <c r="C751" s="384"/>
    </row>
    <row r="752" spans="1:3" s="381" customFormat="1" ht="11.25">
      <c r="A752" s="382"/>
      <c r="B752" s="383"/>
      <c r="C752" s="384"/>
    </row>
    <row r="753" spans="1:3" s="381" customFormat="1" ht="11.25">
      <c r="A753" s="382"/>
      <c r="B753" s="383"/>
      <c r="C753" s="384"/>
    </row>
    <row r="754" spans="1:3" s="381" customFormat="1" ht="11.25">
      <c r="A754" s="382"/>
      <c r="B754" s="383"/>
      <c r="C754" s="384"/>
    </row>
    <row r="755" spans="1:3" s="381" customFormat="1" ht="11.25">
      <c r="A755" s="382"/>
      <c r="B755" s="383"/>
      <c r="C755" s="384"/>
    </row>
    <row r="756" spans="1:3" s="381" customFormat="1" ht="11.25">
      <c r="A756" s="382"/>
      <c r="B756" s="383"/>
      <c r="C756" s="384"/>
    </row>
    <row r="757" spans="1:3" s="381" customFormat="1" ht="11.25">
      <c r="A757" s="382"/>
      <c r="B757" s="383"/>
      <c r="C757" s="384"/>
    </row>
    <row r="758" spans="1:3" s="381" customFormat="1" ht="11.25">
      <c r="A758" s="382"/>
      <c r="B758" s="383"/>
      <c r="C758" s="384"/>
    </row>
    <row r="759" spans="1:3" s="381" customFormat="1" ht="11.25">
      <c r="A759" s="382"/>
      <c r="B759" s="383"/>
      <c r="C759" s="384"/>
    </row>
    <row r="760" spans="1:3" s="381" customFormat="1" ht="11.25">
      <c r="A760" s="382"/>
      <c r="B760" s="383"/>
      <c r="C760" s="384"/>
    </row>
    <row r="761" spans="1:3" s="381" customFormat="1" ht="11.25">
      <c r="A761" s="382"/>
      <c r="B761" s="383"/>
      <c r="C761" s="384"/>
    </row>
    <row r="762" spans="1:3" s="381" customFormat="1" ht="11.25">
      <c r="A762" s="382"/>
      <c r="B762" s="383"/>
      <c r="C762" s="384"/>
    </row>
    <row r="763" spans="1:3" s="381" customFormat="1" ht="11.25">
      <c r="A763" s="382"/>
      <c r="B763" s="383"/>
      <c r="C763" s="384"/>
    </row>
    <row r="764" spans="1:3" s="381" customFormat="1" ht="11.25">
      <c r="A764" s="382"/>
      <c r="B764" s="383"/>
      <c r="C764" s="384"/>
    </row>
    <row r="765" spans="1:3" s="381" customFormat="1" ht="11.25">
      <c r="A765" s="382"/>
      <c r="B765" s="383"/>
      <c r="C765" s="384"/>
    </row>
    <row r="766" spans="1:3" s="381" customFormat="1" ht="11.25">
      <c r="A766" s="382"/>
      <c r="B766" s="383"/>
      <c r="C766" s="384"/>
    </row>
    <row r="767" spans="1:3" s="381" customFormat="1" ht="11.25">
      <c r="A767" s="382"/>
      <c r="B767" s="383"/>
      <c r="C767" s="384"/>
    </row>
    <row r="768" spans="1:3" s="381" customFormat="1" ht="11.25">
      <c r="A768" s="382"/>
      <c r="B768" s="383"/>
      <c r="C768" s="384"/>
    </row>
    <row r="769" spans="1:3" s="381" customFormat="1" ht="11.25">
      <c r="A769" s="382"/>
      <c r="B769" s="383"/>
      <c r="C769" s="384"/>
    </row>
    <row r="770" spans="1:3" s="381" customFormat="1" ht="11.25">
      <c r="A770" s="382"/>
      <c r="B770" s="383"/>
      <c r="C770" s="384"/>
    </row>
    <row r="771" spans="1:3" s="381" customFormat="1" ht="11.25">
      <c r="A771" s="382"/>
      <c r="B771" s="383"/>
      <c r="C771" s="384"/>
    </row>
    <row r="772" spans="1:3" s="381" customFormat="1" ht="11.25">
      <c r="A772" s="382"/>
      <c r="B772" s="383"/>
      <c r="C772" s="384"/>
    </row>
    <row r="773" spans="1:3" s="381" customFormat="1" ht="11.25">
      <c r="A773" s="382"/>
      <c r="B773" s="383"/>
      <c r="C773" s="384"/>
    </row>
    <row r="774" spans="1:3" s="381" customFormat="1" ht="11.25">
      <c r="A774" s="382"/>
      <c r="B774" s="383"/>
      <c r="C774" s="384"/>
    </row>
    <row r="775" spans="1:3" s="381" customFormat="1" ht="11.25">
      <c r="A775" s="382"/>
      <c r="B775" s="383"/>
      <c r="C775" s="384"/>
    </row>
    <row r="776" spans="1:3" s="381" customFormat="1" ht="11.25">
      <c r="A776" s="382"/>
      <c r="B776" s="383"/>
      <c r="C776" s="384"/>
    </row>
    <row r="777" spans="1:3" s="381" customFormat="1" ht="11.25">
      <c r="A777" s="382"/>
      <c r="B777" s="383"/>
      <c r="C777" s="384"/>
    </row>
    <row r="778" spans="1:3" s="381" customFormat="1" ht="11.25">
      <c r="A778" s="382"/>
      <c r="B778" s="383"/>
      <c r="C778" s="384"/>
    </row>
    <row r="779" spans="1:3" s="381" customFormat="1" ht="11.25">
      <c r="A779" s="382"/>
      <c r="B779" s="383"/>
      <c r="C779" s="384"/>
    </row>
    <row r="780" spans="1:3" s="381" customFormat="1" ht="11.25">
      <c r="A780" s="382"/>
      <c r="B780" s="383"/>
      <c r="C780" s="384"/>
    </row>
    <row r="781" spans="1:3" s="381" customFormat="1" ht="11.25">
      <c r="A781" s="382"/>
      <c r="B781" s="383"/>
      <c r="C781" s="384"/>
    </row>
    <row r="782" spans="1:3" s="381" customFormat="1" ht="11.25">
      <c r="A782" s="382"/>
      <c r="B782" s="383"/>
      <c r="C782" s="384"/>
    </row>
    <row r="783" spans="1:3" s="381" customFormat="1" ht="11.25">
      <c r="A783" s="382"/>
      <c r="B783" s="383"/>
      <c r="C783" s="384"/>
    </row>
    <row r="784" spans="1:3" s="381" customFormat="1" ht="11.25">
      <c r="A784" s="382"/>
      <c r="B784" s="383"/>
      <c r="C784" s="384"/>
    </row>
    <row r="785" spans="1:3" s="381" customFormat="1" ht="11.25">
      <c r="A785" s="382"/>
      <c r="B785" s="383"/>
      <c r="C785" s="384"/>
    </row>
    <row r="786" spans="1:3" s="381" customFormat="1" ht="11.25">
      <c r="A786" s="382"/>
      <c r="B786" s="383"/>
      <c r="C786" s="384"/>
    </row>
    <row r="787" spans="1:3" s="381" customFormat="1" ht="11.25">
      <c r="A787" s="382"/>
      <c r="B787" s="383"/>
      <c r="C787" s="384"/>
    </row>
    <row r="788" spans="1:3" s="381" customFormat="1" ht="11.25">
      <c r="A788" s="382"/>
      <c r="B788" s="383"/>
      <c r="C788" s="384"/>
    </row>
    <row r="789" spans="1:3" s="381" customFormat="1" ht="11.25">
      <c r="A789" s="382"/>
      <c r="B789" s="383"/>
      <c r="C789" s="384"/>
    </row>
    <row r="790" spans="1:3" s="381" customFormat="1" ht="11.25">
      <c r="A790" s="382"/>
      <c r="B790" s="383"/>
      <c r="C790" s="384"/>
    </row>
    <row r="791" spans="1:3" s="381" customFormat="1" ht="11.25">
      <c r="A791" s="382"/>
      <c r="B791" s="383"/>
      <c r="C791" s="384"/>
    </row>
    <row r="792" spans="1:3" s="381" customFormat="1" ht="11.25">
      <c r="A792" s="382"/>
      <c r="B792" s="383"/>
      <c r="C792" s="384"/>
    </row>
    <row r="793" spans="1:3" s="381" customFormat="1" ht="11.25">
      <c r="A793" s="382"/>
      <c r="B793" s="383"/>
      <c r="C793" s="384"/>
    </row>
    <row r="794" spans="1:3" s="381" customFormat="1" ht="11.25">
      <c r="A794" s="382"/>
      <c r="B794" s="383"/>
      <c r="C794" s="384"/>
    </row>
    <row r="795" spans="1:3" s="381" customFormat="1" ht="11.25">
      <c r="A795" s="382"/>
      <c r="B795" s="383"/>
      <c r="C795" s="384"/>
    </row>
    <row r="796" spans="1:3" s="381" customFormat="1" ht="11.25">
      <c r="A796" s="382"/>
      <c r="B796" s="383"/>
      <c r="C796" s="384"/>
    </row>
    <row r="797" spans="1:3" s="381" customFormat="1" ht="11.25">
      <c r="A797" s="382"/>
      <c r="B797" s="383"/>
      <c r="C797" s="384"/>
    </row>
    <row r="798" spans="1:3" s="381" customFormat="1" ht="11.25">
      <c r="A798" s="382"/>
      <c r="B798" s="383"/>
      <c r="C798" s="384"/>
    </row>
    <row r="799" spans="1:3" s="381" customFormat="1" ht="11.25">
      <c r="A799" s="382"/>
      <c r="B799" s="383"/>
      <c r="C799" s="384"/>
    </row>
    <row r="800" spans="1:3" s="381" customFormat="1" ht="11.25">
      <c r="A800" s="382"/>
      <c r="B800" s="383"/>
      <c r="C800" s="384"/>
    </row>
    <row r="801" spans="1:3" s="381" customFormat="1" ht="11.25">
      <c r="A801" s="382"/>
      <c r="B801" s="383"/>
      <c r="C801" s="384"/>
    </row>
    <row r="802" spans="1:3" s="381" customFormat="1" ht="11.25">
      <c r="A802" s="382"/>
      <c r="B802" s="383"/>
      <c r="C802" s="384"/>
    </row>
    <row r="803" spans="1:3" s="381" customFormat="1" ht="11.25">
      <c r="A803" s="382"/>
      <c r="B803" s="383"/>
      <c r="C803" s="384"/>
    </row>
    <row r="804" spans="1:3" s="381" customFormat="1" ht="11.25">
      <c r="A804" s="382"/>
      <c r="B804" s="383"/>
      <c r="C804" s="384"/>
    </row>
    <row r="805" spans="1:3" s="381" customFormat="1" ht="11.25">
      <c r="A805" s="382"/>
      <c r="B805" s="383"/>
      <c r="C805" s="384"/>
    </row>
    <row r="806" spans="1:3" s="381" customFormat="1" ht="11.25">
      <c r="A806" s="382"/>
      <c r="B806" s="383"/>
      <c r="C806" s="384"/>
    </row>
    <row r="807" spans="1:3" s="381" customFormat="1" ht="11.25">
      <c r="A807" s="382"/>
      <c r="B807" s="383"/>
      <c r="C807" s="384"/>
    </row>
    <row r="808" spans="1:3" s="381" customFormat="1" ht="11.25">
      <c r="A808" s="382"/>
      <c r="B808" s="383"/>
      <c r="C808" s="384"/>
    </row>
    <row r="809" spans="1:3" s="381" customFormat="1" ht="11.25">
      <c r="A809" s="382"/>
      <c r="B809" s="383"/>
      <c r="C809" s="384"/>
    </row>
    <row r="810" spans="1:3" s="381" customFormat="1" ht="11.25">
      <c r="A810" s="382"/>
      <c r="B810" s="383"/>
      <c r="C810" s="384"/>
    </row>
    <row r="811" spans="1:3" s="381" customFormat="1" ht="11.25">
      <c r="A811" s="382"/>
      <c r="B811" s="383"/>
      <c r="C811" s="384"/>
    </row>
    <row r="812" spans="1:3" s="381" customFormat="1" ht="11.25">
      <c r="A812" s="382"/>
      <c r="B812" s="383"/>
      <c r="C812" s="384"/>
    </row>
    <row r="813" spans="1:3" s="381" customFormat="1" ht="11.25">
      <c r="A813" s="382"/>
      <c r="B813" s="383"/>
      <c r="C813" s="384"/>
    </row>
    <row r="814" spans="1:3" s="381" customFormat="1" ht="11.25">
      <c r="A814" s="382"/>
      <c r="B814" s="383"/>
      <c r="C814" s="384"/>
    </row>
    <row r="815" spans="1:3" s="381" customFormat="1" ht="11.25">
      <c r="A815" s="382"/>
      <c r="B815" s="383"/>
      <c r="C815" s="384"/>
    </row>
    <row r="816" spans="1:3" s="381" customFormat="1" ht="11.25">
      <c r="A816" s="382"/>
      <c r="B816" s="383"/>
      <c r="C816" s="384"/>
    </row>
    <row r="817" spans="1:3" s="381" customFormat="1" ht="11.25">
      <c r="A817" s="382"/>
      <c r="B817" s="383"/>
      <c r="C817" s="384"/>
    </row>
    <row r="818" spans="1:3" s="381" customFormat="1" ht="11.25">
      <c r="A818" s="382"/>
      <c r="B818" s="383"/>
      <c r="C818" s="384"/>
    </row>
    <row r="819" spans="1:3" s="381" customFormat="1" ht="11.25">
      <c r="A819" s="382"/>
      <c r="B819" s="383"/>
      <c r="C819" s="384"/>
    </row>
    <row r="820" spans="1:3" s="381" customFormat="1" ht="11.25">
      <c r="A820" s="382"/>
      <c r="B820" s="383"/>
      <c r="C820" s="384"/>
    </row>
    <row r="821" spans="1:3" s="381" customFormat="1" ht="11.25">
      <c r="A821" s="382"/>
      <c r="B821" s="383"/>
      <c r="C821" s="384"/>
    </row>
    <row r="822" spans="1:3" s="381" customFormat="1" ht="11.25">
      <c r="A822" s="382"/>
      <c r="B822" s="383"/>
      <c r="C822" s="384"/>
    </row>
    <row r="823" spans="1:3" s="381" customFormat="1" ht="11.25">
      <c r="A823" s="382"/>
      <c r="B823" s="383"/>
      <c r="C823" s="384"/>
    </row>
    <row r="824" spans="1:3" s="381" customFormat="1" ht="11.25">
      <c r="A824" s="382"/>
      <c r="B824" s="383"/>
      <c r="C824" s="384"/>
    </row>
    <row r="825" spans="1:3" s="381" customFormat="1" ht="11.25">
      <c r="A825" s="382"/>
      <c r="B825" s="383"/>
      <c r="C825" s="384"/>
    </row>
    <row r="826" spans="1:3" s="381" customFormat="1" ht="11.25">
      <c r="A826" s="382"/>
      <c r="B826" s="383"/>
      <c r="C826" s="384"/>
    </row>
    <row r="827" spans="1:3" s="381" customFormat="1" ht="11.25">
      <c r="A827" s="382"/>
      <c r="B827" s="383"/>
      <c r="C827" s="384"/>
    </row>
    <row r="828" spans="1:3" s="381" customFormat="1" ht="11.25">
      <c r="A828" s="382"/>
      <c r="B828" s="383"/>
      <c r="C828" s="384"/>
    </row>
    <row r="829" spans="1:3" s="381" customFormat="1" ht="11.25">
      <c r="A829" s="382"/>
      <c r="B829" s="383"/>
      <c r="C829" s="384"/>
    </row>
    <row r="830" spans="1:3" s="381" customFormat="1" ht="11.25">
      <c r="A830" s="382"/>
      <c r="B830" s="383"/>
      <c r="C830" s="384"/>
    </row>
    <row r="831" spans="1:3" s="381" customFormat="1" ht="11.25">
      <c r="A831" s="382"/>
      <c r="B831" s="383"/>
      <c r="C831" s="384"/>
    </row>
    <row r="832" spans="1:3" s="381" customFormat="1" ht="11.25">
      <c r="A832" s="382"/>
      <c r="B832" s="383"/>
      <c r="C832" s="384"/>
    </row>
    <row r="833" spans="1:3" s="381" customFormat="1" ht="11.25">
      <c r="A833" s="382"/>
      <c r="B833" s="383"/>
      <c r="C833" s="384"/>
    </row>
    <row r="834" spans="1:3" s="381" customFormat="1" ht="11.25">
      <c r="A834" s="382"/>
      <c r="B834" s="383"/>
      <c r="C834" s="384"/>
    </row>
    <row r="835" spans="1:3" s="381" customFormat="1" ht="11.25">
      <c r="A835" s="382"/>
      <c r="B835" s="383"/>
      <c r="C835" s="384"/>
    </row>
    <row r="836" spans="1:3" s="381" customFormat="1" ht="11.25">
      <c r="A836" s="382"/>
      <c r="B836" s="383"/>
      <c r="C836" s="384"/>
    </row>
    <row r="837" spans="1:3" s="381" customFormat="1" ht="11.25">
      <c r="A837" s="382"/>
      <c r="B837" s="383"/>
      <c r="C837" s="384"/>
    </row>
    <row r="838" spans="1:3" s="381" customFormat="1" ht="11.25">
      <c r="A838" s="382"/>
      <c r="B838" s="383"/>
      <c r="C838" s="384"/>
    </row>
    <row r="839" spans="1:3" s="381" customFormat="1" ht="11.25">
      <c r="A839" s="382"/>
      <c r="B839" s="383"/>
      <c r="C839" s="384"/>
    </row>
    <row r="840" spans="1:3" s="381" customFormat="1" ht="11.25">
      <c r="A840" s="382"/>
      <c r="B840" s="383"/>
      <c r="C840" s="384"/>
    </row>
    <row r="841" spans="1:3" s="381" customFormat="1" ht="11.25">
      <c r="A841" s="382"/>
      <c r="B841" s="383"/>
      <c r="C841" s="384"/>
    </row>
    <row r="842" spans="1:3" s="381" customFormat="1" ht="11.25">
      <c r="A842" s="382"/>
      <c r="B842" s="383"/>
      <c r="C842" s="384"/>
    </row>
    <row r="843" spans="1:3" s="381" customFormat="1" ht="11.25">
      <c r="A843" s="382"/>
      <c r="B843" s="383"/>
      <c r="C843" s="384"/>
    </row>
    <row r="844" spans="1:3" s="381" customFormat="1" ht="11.25">
      <c r="A844" s="382"/>
      <c r="B844" s="383"/>
      <c r="C844" s="384"/>
    </row>
    <row r="845" spans="1:3" s="381" customFormat="1" ht="11.25">
      <c r="A845" s="382"/>
      <c r="B845" s="383"/>
      <c r="C845" s="384"/>
    </row>
    <row r="846" spans="1:3" s="381" customFormat="1" ht="11.25">
      <c r="A846" s="382"/>
      <c r="B846" s="383"/>
      <c r="C846" s="384"/>
    </row>
    <row r="847" spans="1:3" s="381" customFormat="1" ht="11.25">
      <c r="A847" s="382"/>
      <c r="B847" s="383"/>
      <c r="C847" s="384"/>
    </row>
    <row r="848" spans="1:3" s="381" customFormat="1" ht="11.25">
      <c r="A848" s="382"/>
      <c r="B848" s="383"/>
      <c r="C848" s="384"/>
    </row>
    <row r="849" spans="1:3" s="381" customFormat="1" ht="11.25">
      <c r="A849" s="382"/>
      <c r="B849" s="383"/>
      <c r="C849" s="384"/>
    </row>
    <row r="850" spans="1:3" s="381" customFormat="1" ht="11.25">
      <c r="A850" s="382"/>
      <c r="B850" s="383"/>
      <c r="C850" s="384"/>
    </row>
    <row r="851" spans="1:3" s="381" customFormat="1" ht="11.25">
      <c r="A851" s="382"/>
      <c r="B851" s="383"/>
      <c r="C851" s="384"/>
    </row>
    <row r="852" spans="1:3" s="381" customFormat="1" ht="11.25">
      <c r="A852" s="382"/>
      <c r="B852" s="383"/>
      <c r="C852" s="384"/>
    </row>
    <row r="853" spans="1:3" s="381" customFormat="1" ht="11.25">
      <c r="A853" s="382"/>
      <c r="B853" s="383"/>
      <c r="C853" s="384"/>
    </row>
    <row r="854" spans="1:3" s="381" customFormat="1" ht="11.25">
      <c r="A854" s="382"/>
      <c r="B854" s="383"/>
      <c r="C854" s="384"/>
    </row>
    <row r="855" spans="1:3" s="381" customFormat="1" ht="11.25">
      <c r="A855" s="382"/>
      <c r="B855" s="383"/>
      <c r="C855" s="384"/>
    </row>
    <row r="856" spans="1:3" s="381" customFormat="1" ht="11.25">
      <c r="A856" s="382"/>
      <c r="B856" s="383"/>
      <c r="C856" s="384"/>
    </row>
    <row r="857" spans="1:3" s="381" customFormat="1" ht="11.25">
      <c r="A857" s="382"/>
      <c r="B857" s="383"/>
      <c r="C857" s="384"/>
    </row>
    <row r="858" spans="1:3" s="381" customFormat="1" ht="11.25">
      <c r="A858" s="382"/>
      <c r="B858" s="383"/>
      <c r="C858" s="384"/>
    </row>
    <row r="859" spans="1:3" s="381" customFormat="1" ht="11.25">
      <c r="A859" s="382"/>
      <c r="B859" s="383"/>
      <c r="C859" s="384"/>
    </row>
    <row r="860" spans="1:3" s="381" customFormat="1" ht="11.25">
      <c r="A860" s="382"/>
      <c r="B860" s="383"/>
      <c r="C860" s="384"/>
    </row>
    <row r="861" spans="1:3" s="381" customFormat="1" ht="11.25">
      <c r="A861" s="382"/>
      <c r="B861" s="383"/>
      <c r="C861" s="384"/>
    </row>
    <row r="862" spans="1:3" s="381" customFormat="1" ht="11.25">
      <c r="A862" s="382"/>
      <c r="B862" s="383"/>
      <c r="C862" s="384"/>
    </row>
    <row r="863" spans="1:3" s="381" customFormat="1" ht="11.25">
      <c r="A863" s="382"/>
      <c r="B863" s="383"/>
      <c r="C863" s="384"/>
    </row>
    <row r="864" spans="1:3" s="381" customFormat="1" ht="11.25">
      <c r="A864" s="382"/>
      <c r="B864" s="383"/>
      <c r="C864" s="384"/>
    </row>
    <row r="865" spans="1:3" s="381" customFormat="1" ht="11.25">
      <c r="A865" s="382"/>
      <c r="B865" s="383"/>
      <c r="C865" s="384"/>
    </row>
    <row r="866" spans="1:3" s="381" customFormat="1" ht="11.25">
      <c r="A866" s="382"/>
      <c r="B866" s="383"/>
      <c r="C866" s="384"/>
    </row>
    <row r="867" spans="1:3" s="381" customFormat="1" ht="11.25">
      <c r="A867" s="382"/>
      <c r="B867" s="383"/>
      <c r="C867" s="384"/>
    </row>
    <row r="868" spans="1:3" s="381" customFormat="1" ht="11.25">
      <c r="A868" s="382"/>
      <c r="B868" s="383"/>
      <c r="C868" s="384"/>
    </row>
    <row r="869" spans="1:3" s="381" customFormat="1" ht="11.25">
      <c r="A869" s="382"/>
      <c r="B869" s="383"/>
      <c r="C869" s="384"/>
    </row>
    <row r="870" spans="1:3" s="381" customFormat="1" ht="11.25">
      <c r="A870" s="382"/>
      <c r="B870" s="383"/>
      <c r="C870" s="384"/>
    </row>
    <row r="871" spans="1:3" s="381" customFormat="1" ht="11.25">
      <c r="A871" s="382"/>
      <c r="B871" s="383"/>
      <c r="C871" s="384"/>
    </row>
    <row r="872" spans="1:3" s="381" customFormat="1" ht="11.25">
      <c r="A872" s="382"/>
      <c r="B872" s="383"/>
      <c r="C872" s="384"/>
    </row>
    <row r="873" spans="1:3" s="381" customFormat="1" ht="11.25">
      <c r="A873" s="382"/>
      <c r="B873" s="383"/>
      <c r="C873" s="384"/>
    </row>
    <row r="874" spans="1:3" s="381" customFormat="1" ht="11.25">
      <c r="A874" s="382"/>
      <c r="B874" s="383"/>
      <c r="C874" s="384"/>
    </row>
    <row r="875" spans="1:3" s="381" customFormat="1" ht="11.25">
      <c r="A875" s="382"/>
      <c r="B875" s="383"/>
      <c r="C875" s="384"/>
    </row>
    <row r="876" spans="1:3" s="381" customFormat="1" ht="11.25">
      <c r="A876" s="382"/>
      <c r="B876" s="383"/>
      <c r="C876" s="384"/>
    </row>
    <row r="877" spans="1:3" s="381" customFormat="1" ht="11.25">
      <c r="A877" s="382"/>
      <c r="B877" s="383"/>
      <c r="C877" s="384"/>
    </row>
    <row r="878" spans="1:3" s="381" customFormat="1" ht="11.25">
      <c r="A878" s="382"/>
      <c r="B878" s="383"/>
      <c r="C878" s="384"/>
    </row>
    <row r="879" spans="1:3" s="381" customFormat="1" ht="11.25">
      <c r="A879" s="382"/>
      <c r="B879" s="383"/>
      <c r="C879" s="384"/>
    </row>
    <row r="880" spans="1:3" s="381" customFormat="1" ht="11.25">
      <c r="A880" s="382"/>
      <c r="B880" s="383"/>
      <c r="C880" s="384"/>
    </row>
    <row r="881" spans="1:3" s="381" customFormat="1" ht="11.25">
      <c r="A881" s="382"/>
      <c r="B881" s="383"/>
      <c r="C881" s="384"/>
    </row>
    <row r="882" spans="1:3" s="381" customFormat="1" ht="11.25">
      <c r="A882" s="382"/>
      <c r="B882" s="383"/>
      <c r="C882" s="384"/>
    </row>
    <row r="883" spans="1:3" s="381" customFormat="1" ht="11.25">
      <c r="A883" s="382"/>
      <c r="B883" s="383"/>
      <c r="C883" s="384"/>
    </row>
    <row r="884" spans="1:3" s="381" customFormat="1" ht="11.25">
      <c r="A884" s="382"/>
      <c r="B884" s="383"/>
      <c r="C884" s="384"/>
    </row>
    <row r="885" spans="1:3" s="381" customFormat="1" ht="11.25">
      <c r="A885" s="382"/>
      <c r="B885" s="383"/>
      <c r="C885" s="384"/>
    </row>
    <row r="886" spans="1:3" s="381" customFormat="1" ht="11.25">
      <c r="A886" s="382"/>
      <c r="B886" s="383"/>
      <c r="C886" s="384"/>
    </row>
    <row r="887" spans="1:3" s="381" customFormat="1" ht="11.25">
      <c r="A887" s="382"/>
      <c r="B887" s="383"/>
      <c r="C887" s="384"/>
    </row>
    <row r="888" spans="1:3" s="381" customFormat="1" ht="11.25">
      <c r="A888" s="382"/>
      <c r="B888" s="383"/>
      <c r="C888" s="384"/>
    </row>
    <row r="889" spans="1:3" s="381" customFormat="1" ht="11.25">
      <c r="A889" s="382"/>
      <c r="B889" s="383"/>
      <c r="C889" s="384"/>
    </row>
    <row r="890" spans="1:3" s="381" customFormat="1" ht="11.25">
      <c r="A890" s="382"/>
      <c r="B890" s="383"/>
      <c r="C890" s="384"/>
    </row>
    <row r="891" spans="1:3" s="381" customFormat="1" ht="11.25">
      <c r="A891" s="382"/>
      <c r="B891" s="383"/>
      <c r="C891" s="384"/>
    </row>
    <row r="892" spans="1:3" s="381" customFormat="1" ht="11.25">
      <c r="A892" s="382"/>
      <c r="B892" s="383"/>
      <c r="C892" s="384"/>
    </row>
    <row r="893" spans="1:3" s="381" customFormat="1" ht="11.25">
      <c r="A893" s="382"/>
      <c r="B893" s="383"/>
      <c r="C893" s="384"/>
    </row>
    <row r="894" spans="1:3" s="381" customFormat="1" ht="11.25">
      <c r="A894" s="382"/>
      <c r="B894" s="383"/>
      <c r="C894" s="384"/>
    </row>
    <row r="895" spans="1:3" s="381" customFormat="1" ht="11.25">
      <c r="A895" s="382"/>
      <c r="B895" s="383"/>
      <c r="C895" s="384"/>
    </row>
    <row r="896" spans="1:3" s="381" customFormat="1" ht="11.25">
      <c r="A896" s="382"/>
      <c r="B896" s="383"/>
      <c r="C896" s="384"/>
    </row>
    <row r="897" spans="1:3" s="381" customFormat="1" ht="11.25">
      <c r="A897" s="382"/>
      <c r="B897" s="383"/>
      <c r="C897" s="384"/>
    </row>
    <row r="898" spans="1:3" s="381" customFormat="1" ht="11.25">
      <c r="A898" s="382"/>
      <c r="B898" s="383"/>
      <c r="C898" s="384"/>
    </row>
    <row r="899" spans="1:3" s="381" customFormat="1" ht="11.25">
      <c r="A899" s="382"/>
      <c r="B899" s="383"/>
      <c r="C899" s="384"/>
    </row>
    <row r="900" spans="1:3" s="381" customFormat="1" ht="11.25">
      <c r="A900" s="382"/>
      <c r="B900" s="383"/>
      <c r="C900" s="384"/>
    </row>
    <row r="901" spans="1:3" s="381" customFormat="1" ht="11.25">
      <c r="A901" s="382"/>
      <c r="B901" s="383"/>
      <c r="C901" s="384"/>
    </row>
    <row r="902" spans="1:3" s="381" customFormat="1" ht="11.25">
      <c r="A902" s="382"/>
      <c r="B902" s="383"/>
      <c r="C902" s="384"/>
    </row>
    <row r="903" spans="1:3" s="381" customFormat="1" ht="11.25">
      <c r="A903" s="382"/>
      <c r="B903" s="383"/>
      <c r="C903" s="384"/>
    </row>
    <row r="904" spans="1:3" s="381" customFormat="1" ht="11.25">
      <c r="A904" s="382"/>
      <c r="B904" s="383"/>
      <c r="C904" s="384"/>
    </row>
    <row r="905" spans="1:3" s="381" customFormat="1" ht="11.25">
      <c r="A905" s="382"/>
      <c r="B905" s="383"/>
      <c r="C905" s="384"/>
    </row>
    <row r="906" spans="1:3" s="381" customFormat="1" ht="11.25">
      <c r="A906" s="382"/>
      <c r="B906" s="383"/>
      <c r="C906" s="384"/>
    </row>
    <row r="907" spans="1:3" s="381" customFormat="1" ht="11.25">
      <c r="A907" s="382"/>
      <c r="B907" s="383"/>
      <c r="C907" s="384"/>
    </row>
    <row r="908" spans="1:3" s="381" customFormat="1" ht="11.25">
      <c r="A908" s="382"/>
      <c r="B908" s="383"/>
      <c r="C908" s="384"/>
    </row>
    <row r="909" spans="1:3" s="381" customFormat="1" ht="11.25">
      <c r="A909" s="382"/>
      <c r="B909" s="383"/>
      <c r="C909" s="384"/>
    </row>
    <row r="910" spans="1:3" s="381" customFormat="1" ht="11.25">
      <c r="A910" s="382"/>
      <c r="B910" s="383"/>
      <c r="C910" s="384"/>
    </row>
    <row r="911" spans="1:3" s="381" customFormat="1" ht="11.25">
      <c r="A911" s="382"/>
      <c r="B911" s="383"/>
      <c r="C911" s="384"/>
    </row>
    <row r="912" spans="1:3" s="381" customFormat="1" ht="11.25">
      <c r="A912" s="382"/>
      <c r="B912" s="383"/>
      <c r="C912" s="384"/>
    </row>
    <row r="913" spans="1:3" s="381" customFormat="1" ht="11.25">
      <c r="A913" s="382"/>
      <c r="B913" s="383"/>
      <c r="C913" s="384"/>
    </row>
    <row r="914" spans="1:3" s="381" customFormat="1" ht="11.25">
      <c r="A914" s="382"/>
      <c r="B914" s="383"/>
      <c r="C914" s="384"/>
    </row>
    <row r="915" spans="1:3" s="381" customFormat="1" ht="11.25">
      <c r="A915" s="382"/>
      <c r="B915" s="383"/>
      <c r="C915" s="384"/>
    </row>
    <row r="916" spans="1:3" s="381" customFormat="1" ht="11.25">
      <c r="A916" s="382"/>
      <c r="B916" s="383"/>
      <c r="C916" s="384"/>
    </row>
    <row r="917" spans="1:3" s="381" customFormat="1" ht="11.25">
      <c r="A917" s="382"/>
      <c r="B917" s="383"/>
      <c r="C917" s="384"/>
    </row>
    <row r="918" spans="1:3" s="381" customFormat="1" ht="11.25">
      <c r="A918" s="382"/>
      <c r="B918" s="383"/>
      <c r="C918" s="384"/>
    </row>
    <row r="919" spans="1:3" s="381" customFormat="1" ht="11.25">
      <c r="A919" s="382"/>
      <c r="B919" s="383"/>
      <c r="C919" s="384"/>
    </row>
    <row r="920" spans="1:3" s="381" customFormat="1" ht="11.25">
      <c r="A920" s="382"/>
      <c r="B920" s="383"/>
      <c r="C920" s="384"/>
    </row>
    <row r="921" spans="1:3" s="381" customFormat="1" ht="11.25">
      <c r="A921" s="382"/>
      <c r="B921" s="383"/>
      <c r="C921" s="384"/>
    </row>
    <row r="922" spans="1:3" s="381" customFormat="1" ht="11.25">
      <c r="A922" s="382"/>
      <c r="B922" s="383"/>
      <c r="C922" s="384"/>
    </row>
    <row r="923" spans="1:3" s="381" customFormat="1" ht="11.25">
      <c r="A923" s="382"/>
      <c r="B923" s="383"/>
      <c r="C923" s="384"/>
    </row>
    <row r="924" spans="1:3" s="381" customFormat="1" ht="11.25">
      <c r="A924" s="382"/>
      <c r="B924" s="383"/>
      <c r="C924" s="384"/>
    </row>
    <row r="925" spans="1:3" s="381" customFormat="1" ht="11.25">
      <c r="A925" s="382"/>
      <c r="B925" s="383"/>
      <c r="C925" s="384"/>
    </row>
    <row r="926" spans="1:3" s="381" customFormat="1" ht="11.25">
      <c r="A926" s="382"/>
      <c r="B926" s="383"/>
      <c r="C926" s="384"/>
    </row>
    <row r="927" spans="1:3" s="381" customFormat="1" ht="11.25">
      <c r="A927" s="382"/>
      <c r="B927" s="383"/>
      <c r="C927" s="384"/>
    </row>
    <row r="928" spans="1:3" s="381" customFormat="1" ht="11.25">
      <c r="A928" s="382"/>
      <c r="B928" s="383"/>
      <c r="C928" s="384"/>
    </row>
    <row r="929" spans="1:3" s="381" customFormat="1" ht="11.25">
      <c r="A929" s="382"/>
      <c r="B929" s="383"/>
      <c r="C929" s="384"/>
    </row>
    <row r="930" spans="1:3" s="381" customFormat="1" ht="11.25">
      <c r="A930" s="382"/>
      <c r="B930" s="383"/>
      <c r="C930" s="384"/>
    </row>
    <row r="931" spans="1:3" s="381" customFormat="1" ht="11.25">
      <c r="A931" s="382"/>
      <c r="B931" s="383"/>
      <c r="C931" s="384"/>
    </row>
    <row r="932" spans="1:3" s="381" customFormat="1" ht="11.25">
      <c r="A932" s="382"/>
      <c r="B932" s="383"/>
      <c r="C932" s="384"/>
    </row>
    <row r="933" spans="1:3" s="381" customFormat="1" ht="11.25">
      <c r="A933" s="382"/>
      <c r="B933" s="383"/>
      <c r="C933" s="384"/>
    </row>
    <row r="934" spans="1:3" s="381" customFormat="1" ht="11.25">
      <c r="A934" s="382"/>
      <c r="B934" s="383"/>
      <c r="C934" s="384"/>
    </row>
    <row r="935" spans="1:3" s="381" customFormat="1" ht="11.25">
      <c r="A935" s="382"/>
      <c r="B935" s="383"/>
      <c r="C935" s="384"/>
    </row>
    <row r="936" spans="1:3" s="381" customFormat="1" ht="11.25">
      <c r="A936" s="382"/>
      <c r="B936" s="383"/>
      <c r="C936" s="384"/>
    </row>
    <row r="937" spans="1:3" s="381" customFormat="1" ht="11.25">
      <c r="A937" s="382"/>
      <c r="B937" s="383"/>
      <c r="C937" s="384"/>
    </row>
    <row r="938" spans="1:3" s="381" customFormat="1" ht="11.25">
      <c r="A938" s="382"/>
      <c r="B938" s="383"/>
      <c r="C938" s="384"/>
    </row>
    <row r="939" spans="1:3" s="381" customFormat="1" ht="11.25">
      <c r="A939" s="382"/>
      <c r="B939" s="383"/>
      <c r="C939" s="384"/>
    </row>
    <row r="940" spans="1:3" s="381" customFormat="1" ht="11.25">
      <c r="A940" s="382"/>
      <c r="B940" s="383"/>
      <c r="C940" s="384"/>
    </row>
    <row r="941" spans="1:3" s="381" customFormat="1" ht="11.25">
      <c r="A941" s="382"/>
      <c r="B941" s="383"/>
      <c r="C941" s="384"/>
    </row>
    <row r="942" spans="1:3" s="381" customFormat="1" ht="11.25">
      <c r="A942" s="382"/>
      <c r="B942" s="383"/>
      <c r="C942" s="384"/>
    </row>
    <row r="943" spans="1:3" s="381" customFormat="1" ht="11.25">
      <c r="A943" s="382"/>
      <c r="B943" s="383"/>
      <c r="C943" s="384"/>
    </row>
    <row r="944" spans="1:3" s="381" customFormat="1" ht="11.25">
      <c r="A944" s="382"/>
      <c r="B944" s="383"/>
      <c r="C944" s="384"/>
    </row>
    <row r="945" spans="1:3" s="381" customFormat="1" ht="11.25">
      <c r="A945" s="382"/>
      <c r="B945" s="383"/>
      <c r="C945" s="384"/>
    </row>
    <row r="946" spans="1:3" s="381" customFormat="1" ht="11.25">
      <c r="A946" s="382"/>
      <c r="B946" s="383"/>
      <c r="C946" s="384"/>
    </row>
    <row r="947" spans="1:3" s="381" customFormat="1" ht="11.25">
      <c r="A947" s="382"/>
      <c r="B947" s="383"/>
      <c r="C947" s="384"/>
    </row>
    <row r="948" spans="1:3" s="381" customFormat="1" ht="11.25">
      <c r="A948" s="382"/>
      <c r="B948" s="383"/>
      <c r="C948" s="384"/>
    </row>
    <row r="949" spans="1:3" s="381" customFormat="1" ht="11.25">
      <c r="A949" s="382"/>
      <c r="B949" s="383"/>
      <c r="C949" s="384"/>
    </row>
    <row r="950" spans="1:3" s="381" customFormat="1" ht="11.25">
      <c r="A950" s="382"/>
      <c r="B950" s="383"/>
      <c r="C950" s="384"/>
    </row>
    <row r="951" spans="1:3" s="381" customFormat="1" ht="11.25">
      <c r="A951" s="382"/>
      <c r="B951" s="383"/>
      <c r="C951" s="384"/>
    </row>
    <row r="952" spans="1:3" s="381" customFormat="1" ht="11.25">
      <c r="A952" s="382"/>
      <c r="B952" s="383"/>
      <c r="C952" s="384"/>
    </row>
    <row r="953" spans="1:3" s="381" customFormat="1" ht="11.25">
      <c r="A953" s="382"/>
      <c r="B953" s="383"/>
      <c r="C953" s="384"/>
    </row>
    <row r="954" spans="1:3" s="381" customFormat="1" ht="11.25">
      <c r="A954" s="382"/>
      <c r="B954" s="383"/>
      <c r="C954" s="384"/>
    </row>
    <row r="955" spans="1:3" s="381" customFormat="1" ht="11.25">
      <c r="A955" s="382"/>
      <c r="B955" s="383"/>
      <c r="C955" s="384"/>
    </row>
    <row r="956" spans="1:3" s="381" customFormat="1" ht="11.25">
      <c r="A956" s="382"/>
      <c r="B956" s="383"/>
      <c r="C956" s="384"/>
    </row>
    <row r="957" spans="1:3" s="381" customFormat="1" ht="11.25">
      <c r="A957" s="382"/>
      <c r="B957" s="383"/>
      <c r="C957" s="384"/>
    </row>
    <row r="958" spans="1:3" s="381" customFormat="1" ht="11.25">
      <c r="A958" s="382"/>
      <c r="B958" s="383"/>
      <c r="C958" s="384"/>
    </row>
    <row r="959" spans="1:3" s="381" customFormat="1" ht="11.25">
      <c r="A959" s="382"/>
      <c r="B959" s="383"/>
      <c r="C959" s="384"/>
    </row>
    <row r="960" spans="1:3" s="381" customFormat="1" ht="11.25">
      <c r="A960" s="382"/>
      <c r="B960" s="383"/>
      <c r="C960" s="384"/>
    </row>
    <row r="961" spans="1:3" s="381" customFormat="1" ht="11.25">
      <c r="A961" s="382"/>
      <c r="B961" s="383"/>
      <c r="C961" s="384"/>
    </row>
    <row r="962" spans="1:3" s="381" customFormat="1" ht="11.25">
      <c r="A962" s="382"/>
      <c r="B962" s="383"/>
      <c r="C962" s="384"/>
    </row>
    <row r="963" spans="1:3" s="381" customFormat="1" ht="11.25">
      <c r="A963" s="382"/>
      <c r="B963" s="383"/>
      <c r="C963" s="384"/>
    </row>
    <row r="964" spans="1:3" s="381" customFormat="1" ht="11.25">
      <c r="A964" s="382"/>
      <c r="B964" s="383"/>
      <c r="C964" s="384"/>
    </row>
    <row r="965" spans="1:3" s="381" customFormat="1" ht="11.25">
      <c r="A965" s="382"/>
      <c r="B965" s="383"/>
      <c r="C965" s="384"/>
    </row>
    <row r="966" spans="1:3" s="381" customFormat="1" ht="11.25">
      <c r="A966" s="382"/>
      <c r="B966" s="383"/>
      <c r="C966" s="384"/>
    </row>
    <row r="967" spans="1:3" s="381" customFormat="1" ht="11.25">
      <c r="A967" s="382"/>
      <c r="B967" s="383"/>
      <c r="C967" s="384"/>
    </row>
    <row r="968" spans="1:3" s="381" customFormat="1" ht="11.25">
      <c r="A968" s="382"/>
      <c r="B968" s="383"/>
      <c r="C968" s="384"/>
    </row>
    <row r="969" spans="1:3" s="381" customFormat="1" ht="11.25">
      <c r="A969" s="382"/>
      <c r="B969" s="383"/>
      <c r="C969" s="384"/>
    </row>
    <row r="970" spans="1:3" s="381" customFormat="1" ht="11.25">
      <c r="A970" s="382"/>
      <c r="B970" s="383"/>
      <c r="C970" s="384"/>
    </row>
    <row r="971" spans="1:3" s="381" customFormat="1" ht="11.25">
      <c r="A971" s="382"/>
      <c r="B971" s="383"/>
      <c r="C971" s="384"/>
    </row>
    <row r="972" spans="1:3" s="381" customFormat="1" ht="11.25">
      <c r="A972" s="382"/>
      <c r="B972" s="383"/>
      <c r="C972" s="384"/>
    </row>
    <row r="973" spans="1:3" s="381" customFormat="1" ht="11.25">
      <c r="A973" s="382"/>
      <c r="B973" s="383"/>
      <c r="C973" s="384"/>
    </row>
    <row r="974" spans="1:3" s="381" customFormat="1" ht="11.25">
      <c r="A974" s="382"/>
      <c r="B974" s="383"/>
      <c r="C974" s="384"/>
    </row>
    <row r="975" spans="1:3" s="381" customFormat="1" ht="11.25">
      <c r="A975" s="382"/>
      <c r="B975" s="383"/>
      <c r="C975" s="384"/>
    </row>
    <row r="976" spans="1:3" s="381" customFormat="1" ht="11.25">
      <c r="A976" s="382"/>
      <c r="B976" s="383"/>
      <c r="C976" s="384"/>
    </row>
    <row r="977" spans="1:3" s="381" customFormat="1" ht="11.25">
      <c r="A977" s="382"/>
      <c r="B977" s="383"/>
      <c r="C977" s="384"/>
    </row>
    <row r="978" spans="1:3" s="381" customFormat="1" ht="11.25">
      <c r="A978" s="382"/>
      <c r="B978" s="383"/>
      <c r="C978" s="384"/>
    </row>
    <row r="979" spans="1:3" s="381" customFormat="1" ht="11.25">
      <c r="A979" s="382"/>
      <c r="B979" s="383"/>
      <c r="C979" s="384"/>
    </row>
    <row r="980" spans="1:3" s="381" customFormat="1" ht="11.25">
      <c r="A980" s="382"/>
      <c r="B980" s="383"/>
      <c r="C980" s="384"/>
    </row>
    <row r="981" spans="1:3" s="381" customFormat="1" ht="11.25">
      <c r="A981" s="382"/>
      <c r="B981" s="383"/>
      <c r="C981" s="384"/>
    </row>
    <row r="982" spans="1:3" s="381" customFormat="1" ht="11.25">
      <c r="A982" s="382"/>
      <c r="B982" s="383"/>
      <c r="C982" s="384"/>
    </row>
    <row r="983" spans="1:3" s="381" customFormat="1" ht="11.25">
      <c r="A983" s="382"/>
      <c r="B983" s="383"/>
      <c r="C983" s="384"/>
    </row>
    <row r="984" spans="1:3" s="381" customFormat="1" ht="11.25">
      <c r="A984" s="382"/>
      <c r="B984" s="383"/>
      <c r="C984" s="384"/>
    </row>
    <row r="985" spans="1:3" s="381" customFormat="1" ht="11.25">
      <c r="A985" s="382"/>
      <c r="B985" s="383"/>
      <c r="C985" s="384"/>
    </row>
    <row r="986" spans="1:3" s="381" customFormat="1" ht="11.25">
      <c r="A986" s="382"/>
      <c r="B986" s="383"/>
      <c r="C986" s="384"/>
    </row>
    <row r="987" spans="1:3" s="381" customFormat="1" ht="11.25">
      <c r="A987" s="382"/>
      <c r="B987" s="383"/>
      <c r="C987" s="384"/>
    </row>
    <row r="988" spans="1:3" s="381" customFormat="1" ht="11.25">
      <c r="A988" s="382"/>
      <c r="B988" s="383"/>
      <c r="C988" s="384"/>
    </row>
    <row r="989" spans="1:3" s="381" customFormat="1" ht="11.25">
      <c r="A989" s="382"/>
      <c r="B989" s="383"/>
      <c r="C989" s="384"/>
    </row>
    <row r="990" spans="1:3" s="381" customFormat="1" ht="11.25">
      <c r="A990" s="382"/>
      <c r="B990" s="383"/>
      <c r="C990" s="384"/>
    </row>
    <row r="991" spans="1:3" s="381" customFormat="1" ht="11.25">
      <c r="A991" s="382"/>
      <c r="B991" s="383"/>
      <c r="C991" s="384"/>
    </row>
    <row r="992" spans="1:3" s="381" customFormat="1" ht="11.25">
      <c r="A992" s="382"/>
      <c r="B992" s="383"/>
      <c r="C992" s="384"/>
    </row>
    <row r="993" spans="1:3" s="381" customFormat="1" ht="11.25">
      <c r="A993" s="382"/>
      <c r="B993" s="383"/>
      <c r="C993" s="384"/>
    </row>
    <row r="994" spans="1:3" s="381" customFormat="1" ht="11.25">
      <c r="A994" s="382"/>
      <c r="B994" s="383"/>
      <c r="C994" s="384"/>
    </row>
    <row r="995" spans="1:3" s="381" customFormat="1" ht="11.25">
      <c r="A995" s="382"/>
      <c r="B995" s="383"/>
      <c r="C995" s="384"/>
    </row>
    <row r="996" spans="1:3" s="381" customFormat="1" ht="11.25">
      <c r="A996" s="382"/>
      <c r="B996" s="383"/>
      <c r="C996" s="384"/>
    </row>
    <row r="997" spans="1:3" s="381" customFormat="1" ht="11.25">
      <c r="A997" s="382"/>
      <c r="B997" s="383"/>
      <c r="C997" s="384"/>
    </row>
    <row r="998" spans="1:3" s="381" customFormat="1" ht="11.25">
      <c r="A998" s="382"/>
      <c r="B998" s="383"/>
      <c r="C998" s="384"/>
    </row>
    <row r="999" spans="1:3" s="381" customFormat="1" ht="11.25">
      <c r="A999" s="382"/>
      <c r="B999" s="383"/>
      <c r="C999" s="384"/>
    </row>
    <row r="1000" spans="1:3" s="381" customFormat="1" ht="11.25">
      <c r="A1000" s="382"/>
      <c r="B1000" s="383"/>
      <c r="C1000" s="384"/>
    </row>
    <row r="1001" spans="1:3" s="381" customFormat="1" ht="11.25">
      <c r="A1001" s="382"/>
      <c r="B1001" s="383"/>
      <c r="C1001" s="384"/>
    </row>
    <row r="1002" spans="1:3" s="381" customFormat="1" ht="11.25">
      <c r="A1002" s="382"/>
      <c r="B1002" s="383"/>
      <c r="C1002" s="384"/>
    </row>
    <row r="1003" spans="1:3" s="381" customFormat="1" ht="11.25">
      <c r="A1003" s="382"/>
      <c r="B1003" s="383"/>
      <c r="C1003" s="384"/>
    </row>
    <row r="1004" spans="1:3" s="381" customFormat="1" ht="11.25">
      <c r="A1004" s="382"/>
      <c r="B1004" s="383"/>
      <c r="C1004" s="384"/>
    </row>
    <row r="1005" spans="1:3" s="381" customFormat="1" ht="11.25">
      <c r="A1005" s="382"/>
      <c r="B1005" s="383"/>
      <c r="C1005" s="384"/>
    </row>
    <row r="1006" spans="1:3" s="381" customFormat="1" ht="11.25">
      <c r="A1006" s="382"/>
      <c r="B1006" s="383"/>
      <c r="C1006" s="384"/>
    </row>
    <row r="1007" spans="1:3" s="381" customFormat="1" ht="11.25">
      <c r="A1007" s="382"/>
      <c r="B1007" s="383"/>
      <c r="C1007" s="384"/>
    </row>
    <row r="1008" spans="1:3" s="381" customFormat="1" ht="11.25">
      <c r="A1008" s="382"/>
      <c r="B1008" s="383"/>
      <c r="C1008" s="384"/>
    </row>
    <row r="1009" spans="1:3" s="381" customFormat="1" ht="11.25">
      <c r="A1009" s="382"/>
      <c r="B1009" s="383"/>
      <c r="C1009" s="384"/>
    </row>
    <row r="1010" spans="1:3" s="381" customFormat="1" ht="11.25">
      <c r="A1010" s="382"/>
      <c r="B1010" s="383"/>
      <c r="C1010" s="384"/>
    </row>
    <row r="1011" spans="1:3" s="381" customFormat="1" ht="11.25">
      <c r="A1011" s="382"/>
      <c r="B1011" s="383"/>
      <c r="C1011" s="384"/>
    </row>
    <row r="1012" spans="1:3" s="381" customFormat="1" ht="11.25">
      <c r="A1012" s="382"/>
      <c r="B1012" s="383"/>
      <c r="C1012" s="384"/>
    </row>
    <row r="1013" spans="1:3" s="381" customFormat="1" ht="11.25">
      <c r="A1013" s="382"/>
      <c r="B1013" s="383"/>
      <c r="C1013" s="384"/>
    </row>
    <row r="1014" spans="1:3" s="381" customFormat="1" ht="11.25">
      <c r="A1014" s="382"/>
      <c r="B1014" s="383"/>
      <c r="C1014" s="384"/>
    </row>
    <row r="1015" spans="1:3" s="381" customFormat="1" ht="11.25">
      <c r="A1015" s="382"/>
      <c r="B1015" s="383"/>
      <c r="C1015" s="384"/>
    </row>
    <row r="1016" spans="1:3" s="381" customFormat="1" ht="11.25">
      <c r="A1016" s="382"/>
      <c r="B1016" s="383"/>
      <c r="C1016" s="384"/>
    </row>
    <row r="1017" spans="1:3" s="381" customFormat="1" ht="11.25">
      <c r="A1017" s="382"/>
      <c r="B1017" s="383"/>
      <c r="C1017" s="384"/>
    </row>
    <row r="1018" spans="1:3" s="381" customFormat="1" ht="11.25">
      <c r="A1018" s="382"/>
      <c r="B1018" s="383"/>
      <c r="C1018" s="384"/>
    </row>
    <row r="1019" spans="1:3" s="381" customFormat="1" ht="11.25">
      <c r="A1019" s="382"/>
      <c r="B1019" s="383"/>
      <c r="C1019" s="384"/>
    </row>
    <row r="1020" spans="1:3" s="381" customFormat="1" ht="11.25">
      <c r="A1020" s="382"/>
      <c r="B1020" s="383"/>
      <c r="C1020" s="384"/>
    </row>
    <row r="1021" spans="1:3" s="381" customFormat="1" ht="11.25">
      <c r="A1021" s="382"/>
      <c r="B1021" s="383"/>
      <c r="C1021" s="384"/>
    </row>
    <row r="1022" spans="1:3" s="381" customFormat="1" ht="11.25">
      <c r="A1022" s="382"/>
      <c r="B1022" s="383"/>
      <c r="C1022" s="384"/>
    </row>
    <row r="1023" spans="1:3" s="381" customFormat="1" ht="11.25">
      <c r="A1023" s="382"/>
      <c r="B1023" s="383"/>
      <c r="C1023" s="384"/>
    </row>
    <row r="1024" spans="1:3" s="381" customFormat="1" ht="11.25">
      <c r="A1024" s="382"/>
      <c r="B1024" s="383"/>
      <c r="C1024" s="384"/>
    </row>
    <row r="1025" spans="1:3" s="381" customFormat="1" ht="11.25">
      <c r="A1025" s="382"/>
      <c r="B1025" s="383"/>
      <c r="C1025" s="384"/>
    </row>
    <row r="1026" spans="1:3" s="381" customFormat="1" ht="11.25">
      <c r="A1026" s="382"/>
      <c r="B1026" s="383"/>
      <c r="C1026" s="384"/>
    </row>
    <row r="1027" spans="1:3" s="381" customFormat="1" ht="11.25">
      <c r="A1027" s="382"/>
      <c r="B1027" s="383"/>
      <c r="C1027" s="384"/>
    </row>
    <row r="1028" spans="1:3" s="381" customFormat="1" ht="11.25">
      <c r="A1028" s="382"/>
      <c r="B1028" s="383"/>
      <c r="C1028" s="384"/>
    </row>
    <row r="1029" spans="1:3" s="381" customFormat="1" ht="11.25">
      <c r="A1029" s="382"/>
      <c r="B1029" s="383"/>
      <c r="C1029" s="384"/>
    </row>
    <row r="1030" spans="1:3" s="381" customFormat="1" ht="11.25">
      <c r="A1030" s="382"/>
      <c r="B1030" s="383"/>
      <c r="C1030" s="384"/>
    </row>
    <row r="1031" spans="1:3" s="381" customFormat="1" ht="11.25">
      <c r="A1031" s="382"/>
      <c r="B1031" s="383"/>
      <c r="C1031" s="384"/>
    </row>
    <row r="1032" spans="1:3" s="381" customFormat="1" ht="11.25">
      <c r="A1032" s="382"/>
      <c r="B1032" s="383"/>
      <c r="C1032" s="384"/>
    </row>
    <row r="1033" spans="1:3" s="381" customFormat="1" ht="11.25">
      <c r="A1033" s="382"/>
      <c r="B1033" s="383"/>
      <c r="C1033" s="384"/>
    </row>
    <row r="1034" spans="1:3" s="381" customFormat="1" ht="11.25">
      <c r="A1034" s="382"/>
      <c r="B1034" s="383"/>
      <c r="C1034" s="384"/>
    </row>
    <row r="1035" spans="1:3" s="381" customFormat="1" ht="11.25">
      <c r="A1035" s="382"/>
      <c r="B1035" s="383"/>
      <c r="C1035" s="384"/>
    </row>
    <row r="1036" spans="1:3" s="381" customFormat="1" ht="11.25">
      <c r="A1036" s="382"/>
      <c r="B1036" s="383"/>
      <c r="C1036" s="384"/>
    </row>
    <row r="1037" spans="1:3" s="381" customFormat="1" ht="11.25">
      <c r="A1037" s="382"/>
      <c r="B1037" s="383"/>
      <c r="C1037" s="384"/>
    </row>
    <row r="1038" spans="1:3" s="381" customFormat="1" ht="11.25">
      <c r="A1038" s="382"/>
      <c r="B1038" s="383"/>
      <c r="C1038" s="384"/>
    </row>
    <row r="1039" spans="1:3" s="381" customFormat="1" ht="11.25">
      <c r="A1039" s="382"/>
      <c r="B1039" s="383"/>
      <c r="C1039" s="384"/>
    </row>
    <row r="1040" spans="1:3" s="381" customFormat="1" ht="11.25">
      <c r="A1040" s="382"/>
      <c r="B1040" s="383"/>
      <c r="C1040" s="384"/>
    </row>
    <row r="1041" spans="1:3" s="381" customFormat="1" ht="11.25">
      <c r="A1041" s="382"/>
      <c r="B1041" s="383"/>
      <c r="C1041" s="384"/>
    </row>
    <row r="1042" spans="1:3" s="381" customFormat="1" ht="11.25">
      <c r="A1042" s="382"/>
      <c r="B1042" s="383"/>
      <c r="C1042" s="384"/>
    </row>
    <row r="1043" spans="1:3" s="381" customFormat="1" ht="11.25">
      <c r="A1043" s="382"/>
      <c r="B1043" s="383"/>
      <c r="C1043" s="384"/>
    </row>
    <row r="1044" spans="1:3" s="381" customFormat="1" ht="11.25">
      <c r="A1044" s="382"/>
      <c r="B1044" s="383"/>
      <c r="C1044" s="384"/>
    </row>
    <row r="1045" spans="1:3" s="381" customFormat="1" ht="11.25">
      <c r="A1045" s="382"/>
      <c r="B1045" s="383"/>
      <c r="C1045" s="384"/>
    </row>
    <row r="1046" spans="1:3" s="381" customFormat="1" ht="11.25">
      <c r="A1046" s="382"/>
      <c r="B1046" s="383"/>
      <c r="C1046" s="384"/>
    </row>
    <row r="1047" spans="1:3" s="381" customFormat="1" ht="11.25">
      <c r="A1047" s="382"/>
      <c r="B1047" s="383"/>
      <c r="C1047" s="384"/>
    </row>
    <row r="1048" spans="1:3" s="381" customFormat="1" ht="11.25">
      <c r="A1048" s="382"/>
      <c r="B1048" s="383"/>
      <c r="C1048" s="384"/>
    </row>
    <row r="1049" spans="1:3" s="381" customFormat="1" ht="11.25">
      <c r="A1049" s="382"/>
      <c r="B1049" s="383"/>
      <c r="C1049" s="384"/>
    </row>
    <row r="1050" spans="1:3" s="381" customFormat="1" ht="11.25">
      <c r="A1050" s="382"/>
      <c r="B1050" s="383"/>
      <c r="C1050" s="384"/>
    </row>
    <row r="1051" spans="1:3" s="381" customFormat="1" ht="11.25">
      <c r="A1051" s="382"/>
      <c r="B1051" s="383"/>
      <c r="C1051" s="384"/>
    </row>
    <row r="1052" spans="1:3" s="381" customFormat="1" ht="11.25">
      <c r="A1052" s="382"/>
      <c r="B1052" s="383"/>
      <c r="C1052" s="384"/>
    </row>
    <row r="1053" spans="1:3" s="381" customFormat="1" ht="11.25">
      <c r="A1053" s="382"/>
      <c r="B1053" s="383"/>
      <c r="C1053" s="384"/>
    </row>
    <row r="1054" spans="1:3" s="381" customFormat="1" ht="11.25">
      <c r="A1054" s="382"/>
      <c r="B1054" s="383"/>
      <c r="C1054" s="384"/>
    </row>
    <row r="1055" spans="1:3" s="381" customFormat="1" ht="11.25">
      <c r="A1055" s="382"/>
      <c r="B1055" s="383"/>
      <c r="C1055" s="384"/>
    </row>
    <row r="1056" spans="1:3" s="381" customFormat="1" ht="11.25">
      <c r="A1056" s="382"/>
      <c r="B1056" s="383"/>
      <c r="C1056" s="384"/>
    </row>
    <row r="1057" spans="1:3" s="381" customFormat="1" ht="11.25">
      <c r="A1057" s="382"/>
      <c r="B1057" s="383"/>
      <c r="C1057" s="384"/>
    </row>
    <row r="1058" spans="1:3" s="381" customFormat="1" ht="11.25">
      <c r="A1058" s="382"/>
      <c r="B1058" s="383"/>
      <c r="C1058" s="384"/>
    </row>
    <row r="1059" spans="1:3" s="381" customFormat="1" ht="11.25">
      <c r="A1059" s="382"/>
      <c r="B1059" s="383"/>
      <c r="C1059" s="384"/>
    </row>
    <row r="1060" spans="1:3" s="381" customFormat="1" ht="11.25">
      <c r="A1060" s="382"/>
      <c r="B1060" s="383"/>
      <c r="C1060" s="384"/>
    </row>
    <row r="1061" spans="1:3" s="381" customFormat="1" ht="11.25">
      <c r="A1061" s="382"/>
      <c r="B1061" s="383"/>
      <c r="C1061" s="384"/>
    </row>
    <row r="1062" spans="1:3" s="381" customFormat="1" ht="11.25">
      <c r="A1062" s="382"/>
      <c r="B1062" s="383"/>
      <c r="C1062" s="384"/>
    </row>
    <row r="1063" spans="1:3" s="381" customFormat="1" ht="11.25">
      <c r="A1063" s="382"/>
      <c r="B1063" s="383"/>
      <c r="C1063" s="384"/>
    </row>
    <row r="1064" spans="1:3" s="381" customFormat="1" ht="11.25">
      <c r="A1064" s="382"/>
      <c r="B1064" s="383"/>
      <c r="C1064" s="384"/>
    </row>
    <row r="1065" spans="1:3" s="381" customFormat="1" ht="11.25">
      <c r="A1065" s="382"/>
      <c r="B1065" s="383"/>
      <c r="C1065" s="384"/>
    </row>
    <row r="1066" spans="1:3" s="381" customFormat="1" ht="11.25">
      <c r="A1066" s="382"/>
      <c r="B1066" s="383"/>
      <c r="C1066" s="384"/>
    </row>
    <row r="1067" spans="1:3" s="381" customFormat="1" ht="11.25">
      <c r="A1067" s="382"/>
      <c r="B1067" s="383"/>
      <c r="C1067" s="384"/>
    </row>
    <row r="1068" spans="1:3" s="381" customFormat="1" ht="11.25">
      <c r="A1068" s="382"/>
      <c r="B1068" s="383"/>
      <c r="C1068" s="384"/>
    </row>
    <row r="1069" spans="1:3" s="381" customFormat="1" ht="11.25">
      <c r="A1069" s="382"/>
      <c r="B1069" s="383"/>
      <c r="C1069" s="384"/>
    </row>
    <row r="1070" spans="1:3" s="381" customFormat="1" ht="11.25">
      <c r="A1070" s="382"/>
      <c r="B1070" s="383"/>
      <c r="C1070" s="384"/>
    </row>
    <row r="1071" spans="1:3" s="381" customFormat="1" ht="11.25">
      <c r="A1071" s="382"/>
      <c r="B1071" s="383"/>
      <c r="C1071" s="384"/>
    </row>
    <row r="1072" spans="1:3" s="381" customFormat="1" ht="11.25">
      <c r="A1072" s="382"/>
      <c r="B1072" s="383"/>
      <c r="C1072" s="384"/>
    </row>
    <row r="1073" spans="1:3" s="381" customFormat="1" ht="11.25">
      <c r="A1073" s="382"/>
      <c r="B1073" s="383"/>
      <c r="C1073" s="384"/>
    </row>
    <row r="1074" spans="1:3" s="381" customFormat="1" ht="11.25">
      <c r="A1074" s="382"/>
      <c r="B1074" s="383"/>
      <c r="C1074" s="384"/>
    </row>
    <row r="1075" spans="1:3" s="381" customFormat="1" ht="11.25">
      <c r="A1075" s="382"/>
      <c r="B1075" s="383"/>
      <c r="C1075" s="384"/>
    </row>
    <row r="1076" spans="1:3" s="381" customFormat="1" ht="11.25">
      <c r="A1076" s="382"/>
      <c r="B1076" s="383"/>
      <c r="C1076" s="384"/>
    </row>
    <row r="1077" spans="1:3" s="381" customFormat="1" ht="11.25">
      <c r="A1077" s="382"/>
      <c r="B1077" s="383"/>
      <c r="C1077" s="384"/>
    </row>
    <row r="1078" spans="1:3" s="381" customFormat="1" ht="11.25">
      <c r="A1078" s="382"/>
      <c r="B1078" s="383"/>
      <c r="C1078" s="384"/>
    </row>
    <row r="1079" spans="1:3" s="381" customFormat="1" ht="11.25">
      <c r="A1079" s="382"/>
      <c r="B1079" s="383"/>
      <c r="C1079" s="384"/>
    </row>
    <row r="1080" spans="1:3" s="381" customFormat="1" ht="11.25">
      <c r="A1080" s="382"/>
      <c r="B1080" s="383"/>
      <c r="C1080" s="384"/>
    </row>
    <row r="1081" spans="1:3" s="381" customFormat="1" ht="11.25">
      <c r="A1081" s="382"/>
      <c r="B1081" s="383"/>
      <c r="C1081" s="384"/>
    </row>
    <row r="1082" spans="1:3" s="381" customFormat="1" ht="11.25">
      <c r="A1082" s="382"/>
      <c r="B1082" s="383"/>
      <c r="C1082" s="384"/>
    </row>
    <row r="1083" spans="1:3" s="381" customFormat="1" ht="11.25">
      <c r="A1083" s="382"/>
      <c r="B1083" s="383"/>
      <c r="C1083" s="384"/>
    </row>
    <row r="1084" spans="1:3" s="381" customFormat="1" ht="11.25">
      <c r="A1084" s="382"/>
      <c r="B1084" s="383"/>
      <c r="C1084" s="384"/>
    </row>
    <row r="1085" spans="1:3" s="381" customFormat="1" ht="11.25">
      <c r="A1085" s="382"/>
      <c r="B1085" s="383"/>
      <c r="C1085" s="384"/>
    </row>
    <row r="1086" spans="1:3" s="381" customFormat="1" ht="11.25">
      <c r="A1086" s="382"/>
      <c r="B1086" s="383"/>
      <c r="C1086" s="384"/>
    </row>
    <row r="1087" spans="1:3" s="381" customFormat="1" ht="11.25">
      <c r="A1087" s="382"/>
      <c r="B1087" s="383"/>
      <c r="C1087" s="384"/>
    </row>
    <row r="1088" spans="1:3" s="381" customFormat="1" ht="11.25">
      <c r="A1088" s="382"/>
      <c r="B1088" s="383"/>
      <c r="C1088" s="384"/>
    </row>
    <row r="1089" spans="1:3" s="381" customFormat="1" ht="11.25">
      <c r="A1089" s="382"/>
      <c r="B1089" s="383"/>
      <c r="C1089" s="384"/>
    </row>
    <row r="1090" spans="1:3" s="381" customFormat="1" ht="11.25">
      <c r="A1090" s="382"/>
      <c r="B1090" s="383"/>
      <c r="C1090" s="384"/>
    </row>
    <row r="1091" spans="1:3" s="381" customFormat="1" ht="11.25">
      <c r="A1091" s="382"/>
      <c r="B1091" s="383"/>
      <c r="C1091" s="384"/>
    </row>
    <row r="1092" spans="1:3" s="381" customFormat="1" ht="11.25">
      <c r="A1092" s="382"/>
      <c r="B1092" s="383"/>
      <c r="C1092" s="384"/>
    </row>
    <row r="1093" spans="1:3" s="381" customFormat="1" ht="11.25">
      <c r="A1093" s="382"/>
      <c r="B1093" s="383"/>
      <c r="C1093" s="384"/>
    </row>
    <row r="1094" spans="1:3" s="381" customFormat="1" ht="11.25">
      <c r="A1094" s="382"/>
      <c r="B1094" s="383"/>
      <c r="C1094" s="384"/>
    </row>
    <row r="1095" spans="1:3" s="381" customFormat="1" ht="11.25">
      <c r="A1095" s="382"/>
      <c r="B1095" s="383"/>
      <c r="C1095" s="384"/>
    </row>
    <row r="1096" spans="1:3" s="381" customFormat="1" ht="11.25">
      <c r="A1096" s="382"/>
      <c r="B1096" s="383"/>
      <c r="C1096" s="384"/>
    </row>
    <row r="1097" spans="1:3" s="381" customFormat="1" ht="11.25">
      <c r="A1097" s="382"/>
      <c r="B1097" s="383"/>
      <c r="C1097" s="384"/>
    </row>
    <row r="1098" spans="1:3" s="381" customFormat="1" ht="11.25">
      <c r="A1098" s="382"/>
      <c r="B1098" s="383"/>
      <c r="C1098" s="384"/>
    </row>
    <row r="1099" spans="1:3" s="381" customFormat="1" ht="11.25">
      <c r="A1099" s="382"/>
      <c r="B1099" s="383"/>
      <c r="C1099" s="384"/>
    </row>
    <row r="1100" spans="1:3" s="381" customFormat="1" ht="11.25">
      <c r="A1100" s="382"/>
      <c r="B1100" s="383"/>
      <c r="C1100" s="384"/>
    </row>
    <row r="1101" spans="1:3" s="381" customFormat="1" ht="11.25">
      <c r="A1101" s="382"/>
      <c r="B1101" s="383"/>
      <c r="C1101" s="384"/>
    </row>
    <row r="1102" spans="1:3" s="381" customFormat="1" ht="11.25">
      <c r="A1102" s="382"/>
      <c r="B1102" s="383"/>
      <c r="C1102" s="384"/>
    </row>
    <row r="1103" spans="1:3" s="381" customFormat="1" ht="11.25">
      <c r="A1103" s="382"/>
      <c r="B1103" s="383"/>
      <c r="C1103" s="384"/>
    </row>
    <row r="1104" spans="1:3" s="381" customFormat="1" ht="11.25">
      <c r="A1104" s="382"/>
      <c r="B1104" s="383"/>
      <c r="C1104" s="384"/>
    </row>
    <row r="1105" spans="1:3" s="381" customFormat="1" ht="11.25">
      <c r="A1105" s="382"/>
      <c r="B1105" s="383"/>
      <c r="C1105" s="384"/>
    </row>
    <row r="1106" spans="1:3" s="381" customFormat="1" ht="11.25">
      <c r="A1106" s="382"/>
      <c r="B1106" s="383"/>
      <c r="C1106" s="384"/>
    </row>
    <row r="1107" spans="1:3" s="381" customFormat="1" ht="11.25">
      <c r="A1107" s="382"/>
      <c r="B1107" s="383"/>
      <c r="C1107" s="384"/>
    </row>
    <row r="1108" spans="1:3" s="381" customFormat="1" ht="11.25">
      <c r="A1108" s="382"/>
      <c r="B1108" s="383"/>
      <c r="C1108" s="384"/>
    </row>
    <row r="1109" spans="1:3" s="381" customFormat="1" ht="11.25">
      <c r="A1109" s="382"/>
      <c r="B1109" s="383"/>
      <c r="C1109" s="384"/>
    </row>
    <row r="1110" spans="1:3" s="381" customFormat="1" ht="11.25">
      <c r="A1110" s="382"/>
      <c r="B1110" s="383"/>
      <c r="C1110" s="384"/>
    </row>
    <row r="1111" spans="1:3" s="381" customFormat="1" ht="11.25">
      <c r="A1111" s="382"/>
      <c r="B1111" s="383"/>
      <c r="C1111" s="384"/>
    </row>
    <row r="1112" spans="1:3" s="381" customFormat="1" ht="11.25">
      <c r="A1112" s="382"/>
      <c r="B1112" s="383"/>
      <c r="C1112" s="384"/>
    </row>
    <row r="1113" spans="1:3" s="381" customFormat="1" ht="11.25">
      <c r="A1113" s="382"/>
      <c r="B1113" s="383"/>
      <c r="C1113" s="384"/>
    </row>
    <row r="1114" spans="1:3" s="381" customFormat="1" ht="11.25">
      <c r="A1114" s="382"/>
      <c r="B1114" s="383"/>
      <c r="C1114" s="384"/>
    </row>
    <row r="1115" spans="1:3" s="381" customFormat="1" ht="11.25">
      <c r="A1115" s="382"/>
      <c r="B1115" s="383"/>
      <c r="C1115" s="384"/>
    </row>
    <row r="1116" spans="1:3" s="381" customFormat="1" ht="11.25">
      <c r="A1116" s="382"/>
      <c r="B1116" s="383"/>
      <c r="C1116" s="384"/>
    </row>
    <row r="1117" spans="1:3" s="381" customFormat="1" ht="11.25">
      <c r="A1117" s="382"/>
      <c r="B1117" s="383"/>
      <c r="C1117" s="384"/>
    </row>
    <row r="1118" spans="1:3" s="381" customFormat="1" ht="11.25">
      <c r="A1118" s="382"/>
      <c r="B1118" s="383"/>
      <c r="C1118" s="384"/>
    </row>
    <row r="1119" spans="1:3" s="381" customFormat="1" ht="11.25">
      <c r="A1119" s="382"/>
      <c r="B1119" s="383"/>
      <c r="C1119" s="384"/>
    </row>
    <row r="1120" spans="1:3" s="381" customFormat="1" ht="11.25">
      <c r="A1120" s="382"/>
      <c r="B1120" s="383"/>
      <c r="C1120" s="384"/>
    </row>
    <row r="1121" spans="1:3" s="381" customFormat="1" ht="11.25">
      <c r="A1121" s="382"/>
      <c r="B1121" s="383"/>
      <c r="C1121" s="384"/>
    </row>
    <row r="1122" spans="1:3" s="381" customFormat="1" ht="11.25">
      <c r="A1122" s="382"/>
      <c r="B1122" s="383"/>
      <c r="C1122" s="384"/>
    </row>
    <row r="1123" spans="1:3" s="381" customFormat="1" ht="11.25">
      <c r="A1123" s="382"/>
      <c r="B1123" s="383"/>
      <c r="C1123" s="384"/>
    </row>
    <row r="1124" spans="1:3" s="381" customFormat="1" ht="11.25">
      <c r="A1124" s="382"/>
      <c r="B1124" s="383"/>
      <c r="C1124" s="384"/>
    </row>
    <row r="1125" spans="1:3" s="381" customFormat="1" ht="11.25">
      <c r="A1125" s="382"/>
      <c r="B1125" s="383"/>
      <c r="C1125" s="384"/>
    </row>
    <row r="1126" spans="1:3" s="381" customFormat="1" ht="11.25">
      <c r="A1126" s="382"/>
      <c r="B1126" s="383"/>
      <c r="C1126" s="384"/>
    </row>
    <row r="1127" spans="1:3" s="381" customFormat="1" ht="11.25">
      <c r="A1127" s="382"/>
      <c r="B1127" s="383"/>
      <c r="C1127" s="384"/>
    </row>
    <row r="1128" spans="1:3" s="381" customFormat="1" ht="11.25">
      <c r="A1128" s="382"/>
      <c r="B1128" s="383"/>
      <c r="C1128" s="384"/>
    </row>
    <row r="1129" spans="1:3" s="381" customFormat="1" ht="11.25">
      <c r="A1129" s="382"/>
      <c r="B1129" s="383"/>
      <c r="C1129" s="384"/>
    </row>
    <row r="1130" spans="1:3" s="381" customFormat="1" ht="11.25">
      <c r="A1130" s="382"/>
      <c r="B1130" s="383"/>
      <c r="C1130" s="384"/>
    </row>
    <row r="1131" spans="1:3" s="381" customFormat="1" ht="11.25">
      <c r="A1131" s="382"/>
      <c r="B1131" s="383"/>
      <c r="C1131" s="384"/>
    </row>
    <row r="1132" spans="1:3" s="381" customFormat="1" ht="11.25">
      <c r="A1132" s="382"/>
      <c r="B1132" s="383"/>
      <c r="C1132" s="384"/>
    </row>
    <row r="1133" spans="1:3" s="381" customFormat="1" ht="11.25">
      <c r="A1133" s="382"/>
      <c r="B1133" s="383"/>
      <c r="C1133" s="384"/>
    </row>
    <row r="1134" spans="1:3" s="381" customFormat="1" ht="11.25">
      <c r="A1134" s="382"/>
      <c r="B1134" s="383"/>
      <c r="C1134" s="384"/>
    </row>
    <row r="1135" spans="1:3" s="381" customFormat="1" ht="11.25">
      <c r="A1135" s="382"/>
      <c r="B1135" s="383"/>
      <c r="C1135" s="384"/>
    </row>
    <row r="1136" spans="1:3" s="381" customFormat="1" ht="11.25">
      <c r="A1136" s="382"/>
      <c r="B1136" s="383"/>
      <c r="C1136" s="384"/>
    </row>
    <row r="1137" spans="1:3" s="381" customFormat="1" ht="11.25">
      <c r="A1137" s="382"/>
      <c r="B1137" s="383"/>
      <c r="C1137" s="384"/>
    </row>
    <row r="1138" spans="1:3" s="381" customFormat="1" ht="11.25">
      <c r="A1138" s="382"/>
      <c r="B1138" s="383"/>
      <c r="C1138" s="384"/>
    </row>
    <row r="1139" spans="1:3" s="381" customFormat="1" ht="11.25">
      <c r="A1139" s="382"/>
      <c r="B1139" s="383"/>
      <c r="C1139" s="384"/>
    </row>
    <row r="1140" spans="1:3" s="381" customFormat="1" ht="11.25">
      <c r="A1140" s="382"/>
      <c r="B1140" s="383"/>
      <c r="C1140" s="384"/>
    </row>
    <row r="1141" spans="1:3" s="381" customFormat="1" ht="11.25">
      <c r="A1141" s="382"/>
      <c r="B1141" s="383"/>
      <c r="C1141" s="384"/>
    </row>
    <row r="1142" spans="1:3" s="381" customFormat="1" ht="11.25">
      <c r="A1142" s="382"/>
      <c r="B1142" s="383"/>
      <c r="C1142" s="384"/>
    </row>
    <row r="1143" spans="1:3" s="381" customFormat="1" ht="11.25">
      <c r="A1143" s="382"/>
      <c r="B1143" s="383"/>
      <c r="C1143" s="384"/>
    </row>
    <row r="1144" spans="1:3" s="381" customFormat="1" ht="11.25">
      <c r="A1144" s="382"/>
      <c r="B1144" s="383"/>
      <c r="C1144" s="384"/>
    </row>
    <row r="1145" spans="1:3" s="381" customFormat="1" ht="11.25">
      <c r="A1145" s="382"/>
      <c r="B1145" s="383"/>
      <c r="C1145" s="384"/>
    </row>
    <row r="1146" spans="1:3" s="381" customFormat="1" ht="11.25">
      <c r="A1146" s="382"/>
      <c r="B1146" s="383"/>
      <c r="C1146" s="384"/>
    </row>
    <row r="1147" spans="1:3" s="381" customFormat="1" ht="11.25">
      <c r="A1147" s="382"/>
      <c r="B1147" s="383"/>
      <c r="C1147" s="384"/>
    </row>
    <row r="1148" spans="1:3" s="381" customFormat="1" ht="11.25">
      <c r="A1148" s="382"/>
      <c r="B1148" s="383"/>
      <c r="C1148" s="384"/>
    </row>
    <row r="1149" spans="1:3" s="381" customFormat="1" ht="11.25">
      <c r="A1149" s="382"/>
      <c r="B1149" s="383"/>
      <c r="C1149" s="384"/>
    </row>
    <row r="1150" spans="1:3" s="381" customFormat="1" ht="11.25">
      <c r="A1150" s="382"/>
      <c r="B1150" s="383"/>
      <c r="C1150" s="384"/>
    </row>
    <row r="1151" spans="1:3" s="381" customFormat="1" ht="11.25">
      <c r="A1151" s="382"/>
      <c r="B1151" s="383"/>
      <c r="C1151" s="384"/>
    </row>
    <row r="1152" spans="1:3" s="381" customFormat="1" ht="11.25">
      <c r="A1152" s="382"/>
      <c r="B1152" s="383"/>
      <c r="C1152" s="384"/>
    </row>
    <row r="1153" spans="1:3" s="381" customFormat="1" ht="11.25">
      <c r="A1153" s="382"/>
      <c r="B1153" s="383"/>
      <c r="C1153" s="384"/>
    </row>
    <row r="1154" spans="1:3" s="381" customFormat="1" ht="11.25">
      <c r="A1154" s="382"/>
      <c r="B1154" s="383"/>
      <c r="C1154" s="384"/>
    </row>
    <row r="1155" spans="1:3" s="381" customFormat="1" ht="11.25">
      <c r="A1155" s="382"/>
      <c r="B1155" s="383"/>
      <c r="C1155" s="384"/>
    </row>
    <row r="1156" spans="1:3" s="381" customFormat="1" ht="11.25">
      <c r="A1156" s="382"/>
      <c r="B1156" s="383"/>
      <c r="C1156" s="384"/>
    </row>
    <row r="1157" spans="1:3" s="381" customFormat="1" ht="11.25">
      <c r="A1157" s="382"/>
      <c r="B1157" s="383"/>
      <c r="C1157" s="384"/>
    </row>
    <row r="1158" spans="1:3" s="381" customFormat="1" ht="11.25">
      <c r="A1158" s="382"/>
      <c r="B1158" s="383"/>
      <c r="C1158" s="384"/>
    </row>
    <row r="1159" spans="1:3" s="381" customFormat="1" ht="11.25">
      <c r="A1159" s="382"/>
      <c r="B1159" s="383"/>
      <c r="C1159" s="384"/>
    </row>
    <row r="1160" spans="1:3" s="381" customFormat="1" ht="11.25">
      <c r="A1160" s="382"/>
      <c r="B1160" s="383"/>
      <c r="C1160" s="384"/>
    </row>
    <row r="1161" spans="1:3" s="381" customFormat="1" ht="11.25">
      <c r="A1161" s="382"/>
      <c r="B1161" s="383"/>
      <c r="C1161" s="384"/>
    </row>
    <row r="1162" spans="1:3" s="381" customFormat="1" ht="11.25">
      <c r="A1162" s="382"/>
      <c r="B1162" s="383"/>
      <c r="C1162" s="384"/>
    </row>
    <row r="1163" spans="1:3" s="381" customFormat="1" ht="11.25">
      <c r="A1163" s="382"/>
      <c r="B1163" s="383"/>
      <c r="C1163" s="384"/>
    </row>
    <row r="1164" spans="1:3" s="381" customFormat="1" ht="11.25">
      <c r="A1164" s="382"/>
      <c r="B1164" s="383"/>
      <c r="C1164" s="384"/>
    </row>
    <row r="1165" spans="1:3" s="381" customFormat="1" ht="11.25">
      <c r="A1165" s="382"/>
      <c r="B1165" s="383"/>
      <c r="C1165" s="384"/>
    </row>
    <row r="1166" spans="1:3" s="381" customFormat="1" ht="11.25">
      <c r="A1166" s="382"/>
      <c r="B1166" s="383"/>
      <c r="C1166" s="384"/>
    </row>
    <row r="1167" spans="1:3" s="381" customFormat="1" ht="11.25">
      <c r="A1167" s="382"/>
      <c r="B1167" s="383"/>
      <c r="C1167" s="384"/>
    </row>
    <row r="1168" spans="1:3" s="381" customFormat="1" ht="11.25">
      <c r="A1168" s="382"/>
      <c r="B1168" s="383"/>
      <c r="C1168" s="384"/>
    </row>
    <row r="1169" spans="1:3" s="381" customFormat="1" ht="11.25">
      <c r="A1169" s="382"/>
      <c r="B1169" s="383"/>
      <c r="C1169" s="384"/>
    </row>
    <row r="1170" spans="1:3" s="381" customFormat="1" ht="11.25">
      <c r="A1170" s="382"/>
      <c r="B1170" s="383"/>
      <c r="C1170" s="384"/>
    </row>
    <row r="1171" spans="1:3" s="381" customFormat="1" ht="11.25">
      <c r="A1171" s="382"/>
      <c r="B1171" s="383"/>
      <c r="C1171" s="384"/>
    </row>
    <row r="1172" spans="1:3" s="381" customFormat="1" ht="11.25">
      <c r="A1172" s="382"/>
      <c r="B1172" s="383"/>
      <c r="C1172" s="384"/>
    </row>
    <row r="1173" spans="1:3" s="381" customFormat="1" ht="11.25">
      <c r="A1173" s="382"/>
      <c r="B1173" s="383"/>
      <c r="C1173" s="384"/>
    </row>
    <row r="1174" spans="1:3" s="381" customFormat="1" ht="11.25">
      <c r="A1174" s="382"/>
      <c r="B1174" s="383"/>
      <c r="C1174" s="384"/>
    </row>
    <row r="1175" spans="1:3" s="381" customFormat="1" ht="11.25">
      <c r="A1175" s="382"/>
      <c r="B1175" s="383"/>
      <c r="C1175" s="384"/>
    </row>
    <row r="1176" spans="1:3" s="381" customFormat="1" ht="11.25">
      <c r="A1176" s="382"/>
      <c r="B1176" s="383"/>
      <c r="C1176" s="384"/>
    </row>
    <row r="1177" spans="1:3" s="381" customFormat="1" ht="11.25">
      <c r="A1177" s="382"/>
      <c r="B1177" s="383"/>
      <c r="C1177" s="384"/>
    </row>
    <row r="1178" spans="1:3" s="381" customFormat="1" ht="11.25">
      <c r="A1178" s="382"/>
      <c r="B1178" s="383"/>
      <c r="C1178" s="384"/>
    </row>
    <row r="1179" spans="1:3" s="381" customFormat="1" ht="11.25">
      <c r="A1179" s="382"/>
      <c r="B1179" s="383"/>
      <c r="C1179" s="384"/>
    </row>
    <row r="1180" spans="1:3" s="381" customFormat="1" ht="11.25">
      <c r="A1180" s="382"/>
      <c r="B1180" s="383"/>
      <c r="C1180" s="384"/>
    </row>
    <row r="1181" spans="1:3" s="381" customFormat="1" ht="11.25">
      <c r="A1181" s="382"/>
      <c r="B1181" s="383"/>
      <c r="C1181" s="384"/>
    </row>
    <row r="1182" spans="1:3" s="381" customFormat="1" ht="11.25">
      <c r="A1182" s="382"/>
      <c r="B1182" s="383"/>
      <c r="C1182" s="384"/>
    </row>
    <row r="1183" spans="1:3" s="381" customFormat="1" ht="11.25">
      <c r="A1183" s="382"/>
      <c r="B1183" s="383"/>
      <c r="C1183" s="384"/>
    </row>
    <row r="1184" spans="1:3" s="381" customFormat="1" ht="11.25">
      <c r="A1184" s="382"/>
      <c r="B1184" s="383"/>
      <c r="C1184" s="384"/>
    </row>
    <row r="1185" spans="1:3" s="381" customFormat="1" ht="11.25">
      <c r="A1185" s="382"/>
      <c r="B1185" s="383"/>
      <c r="C1185" s="384"/>
    </row>
    <row r="1186" spans="1:3" s="381" customFormat="1" ht="11.25">
      <c r="A1186" s="382"/>
      <c r="B1186" s="383"/>
      <c r="C1186" s="384"/>
    </row>
    <row r="1187" spans="1:3" s="381" customFormat="1" ht="11.25">
      <c r="A1187" s="382"/>
      <c r="B1187" s="383"/>
      <c r="C1187" s="384"/>
    </row>
    <row r="1188" spans="1:3" s="381" customFormat="1" ht="11.25">
      <c r="A1188" s="382"/>
      <c r="B1188" s="383"/>
      <c r="C1188" s="384"/>
    </row>
    <row r="1189" spans="1:3" s="381" customFormat="1" ht="11.25">
      <c r="A1189" s="382"/>
      <c r="B1189" s="383"/>
      <c r="C1189" s="384"/>
    </row>
    <row r="1190" spans="1:3" s="381" customFormat="1" ht="11.25">
      <c r="A1190" s="382"/>
      <c r="B1190" s="383"/>
      <c r="C1190" s="384"/>
    </row>
    <row r="1191" spans="1:3" s="381" customFormat="1" ht="11.25">
      <c r="A1191" s="382"/>
      <c r="B1191" s="383"/>
      <c r="C1191" s="384"/>
    </row>
    <row r="1192" spans="1:3" s="381" customFormat="1" ht="11.25">
      <c r="A1192" s="382"/>
      <c r="B1192" s="383"/>
      <c r="C1192" s="384"/>
    </row>
    <row r="1193" spans="1:3" s="381" customFormat="1" ht="11.25">
      <c r="A1193" s="382"/>
      <c r="B1193" s="383"/>
      <c r="C1193" s="384"/>
    </row>
    <row r="1194" spans="1:3" s="381" customFormat="1" ht="11.25">
      <c r="A1194" s="382"/>
      <c r="B1194" s="383"/>
      <c r="C1194" s="384"/>
    </row>
    <row r="1195" spans="1:3" s="381" customFormat="1" ht="11.25">
      <c r="A1195" s="382"/>
      <c r="B1195" s="383"/>
      <c r="C1195" s="384"/>
    </row>
    <row r="1196" spans="1:3" s="381" customFormat="1" ht="11.25">
      <c r="A1196" s="382"/>
      <c r="B1196" s="383"/>
      <c r="C1196" s="384"/>
    </row>
    <row r="1197" spans="1:3" s="381" customFormat="1" ht="11.25">
      <c r="A1197" s="382"/>
      <c r="B1197" s="383"/>
      <c r="C1197" s="384"/>
    </row>
    <row r="1198" spans="1:3" s="381" customFormat="1" ht="11.25">
      <c r="A1198" s="382"/>
      <c r="B1198" s="383"/>
      <c r="C1198" s="384"/>
    </row>
    <row r="1199" spans="1:3" s="381" customFormat="1" ht="11.25">
      <c r="A1199" s="382"/>
      <c r="B1199" s="383"/>
      <c r="C1199" s="384"/>
    </row>
    <row r="1200" spans="1:3" s="381" customFormat="1" ht="11.25">
      <c r="A1200" s="382"/>
      <c r="B1200" s="383"/>
      <c r="C1200" s="384"/>
    </row>
    <row r="1201" spans="1:3" s="381" customFormat="1" ht="11.25">
      <c r="A1201" s="382"/>
      <c r="B1201" s="383"/>
      <c r="C1201" s="384"/>
    </row>
    <row r="1202" spans="1:3" s="381" customFormat="1" ht="11.25">
      <c r="A1202" s="382"/>
      <c r="B1202" s="383"/>
      <c r="C1202" s="384"/>
    </row>
    <row r="1203" spans="1:3" s="381" customFormat="1" ht="11.25">
      <c r="A1203" s="382"/>
      <c r="B1203" s="383"/>
      <c r="C1203" s="384"/>
    </row>
    <row r="1204" spans="1:3" s="381" customFormat="1" ht="11.25">
      <c r="A1204" s="382"/>
      <c r="B1204" s="383"/>
      <c r="C1204" s="384"/>
    </row>
    <row r="1205" spans="1:3" s="381" customFormat="1" ht="11.25">
      <c r="A1205" s="382"/>
      <c r="B1205" s="383"/>
      <c r="C1205" s="384"/>
    </row>
    <row r="1206" spans="1:3" s="381" customFormat="1" ht="11.25">
      <c r="A1206" s="382"/>
      <c r="B1206" s="383"/>
      <c r="C1206" s="384"/>
    </row>
    <row r="1207" spans="1:3" s="381" customFormat="1" ht="11.25">
      <c r="A1207" s="382"/>
      <c r="B1207" s="383"/>
      <c r="C1207" s="384"/>
    </row>
    <row r="1208" spans="1:3" s="381" customFormat="1" ht="11.25">
      <c r="A1208" s="382"/>
      <c r="B1208" s="383"/>
      <c r="C1208" s="384"/>
    </row>
    <row r="1209" spans="1:3" s="381" customFormat="1" ht="11.25">
      <c r="A1209" s="382"/>
      <c r="B1209" s="383"/>
      <c r="C1209" s="384"/>
    </row>
    <row r="1210" spans="1:3" s="381" customFormat="1" ht="11.25">
      <c r="A1210" s="382"/>
      <c r="B1210" s="383"/>
      <c r="C1210" s="384"/>
    </row>
    <row r="1211" spans="1:3" s="381" customFormat="1" ht="11.25">
      <c r="A1211" s="382"/>
      <c r="B1211" s="383"/>
      <c r="C1211" s="384"/>
    </row>
    <row r="1212" spans="1:3" s="381" customFormat="1" ht="11.25">
      <c r="A1212" s="382"/>
      <c r="B1212" s="383"/>
      <c r="C1212" s="384"/>
    </row>
    <row r="1213" spans="1:3" s="381" customFormat="1" ht="11.25">
      <c r="A1213" s="382"/>
      <c r="B1213" s="383"/>
      <c r="C1213" s="384"/>
    </row>
    <row r="1214" spans="1:3" s="381" customFormat="1" ht="11.25">
      <c r="A1214" s="382"/>
      <c r="B1214" s="383"/>
      <c r="C1214" s="384"/>
    </row>
    <row r="1215" spans="1:3" s="381" customFormat="1" ht="11.25">
      <c r="A1215" s="382"/>
      <c r="B1215" s="383"/>
      <c r="C1215" s="384"/>
    </row>
    <row r="1216" spans="1:3" s="381" customFormat="1" ht="11.25">
      <c r="A1216" s="382"/>
      <c r="B1216" s="383"/>
      <c r="C1216" s="384"/>
    </row>
    <row r="1217" spans="1:3" s="381" customFormat="1" ht="11.25">
      <c r="A1217" s="382"/>
      <c r="B1217" s="383"/>
      <c r="C1217" s="384"/>
    </row>
    <row r="1218" spans="1:3" s="381" customFormat="1" ht="11.25">
      <c r="A1218" s="382"/>
      <c r="B1218" s="383"/>
      <c r="C1218" s="384"/>
    </row>
    <row r="1219" spans="1:3" s="381" customFormat="1" ht="11.25">
      <c r="A1219" s="382"/>
      <c r="B1219" s="383"/>
      <c r="C1219" s="384"/>
    </row>
    <row r="1220" spans="1:3" s="381" customFormat="1" ht="11.25">
      <c r="A1220" s="382"/>
      <c r="B1220" s="383"/>
      <c r="C1220" s="384"/>
    </row>
    <row r="1221" spans="1:3" s="381" customFormat="1" ht="11.25">
      <c r="A1221" s="382"/>
      <c r="B1221" s="383"/>
      <c r="C1221" s="384"/>
    </row>
    <row r="1222" spans="1:3" s="381" customFormat="1" ht="11.25">
      <c r="A1222" s="382"/>
      <c r="B1222" s="383"/>
      <c r="C1222" s="384"/>
    </row>
    <row r="1223" spans="1:3" s="381" customFormat="1" ht="11.25">
      <c r="A1223" s="382"/>
      <c r="B1223" s="383"/>
      <c r="C1223" s="384"/>
    </row>
    <row r="1224" spans="1:3" s="381" customFormat="1" ht="11.25">
      <c r="A1224" s="382"/>
      <c r="B1224" s="383"/>
      <c r="C1224" s="384"/>
    </row>
    <row r="1225" spans="1:3" s="381" customFormat="1" ht="11.25">
      <c r="A1225" s="382"/>
      <c r="B1225" s="383"/>
      <c r="C1225" s="384"/>
    </row>
    <row r="1226" spans="1:3" s="381" customFormat="1" ht="11.25">
      <c r="A1226" s="382"/>
      <c r="B1226" s="383"/>
      <c r="C1226" s="384"/>
    </row>
    <row r="1227" spans="1:3" s="381" customFormat="1" ht="11.25">
      <c r="A1227" s="382"/>
      <c r="B1227" s="383"/>
      <c r="C1227" s="384"/>
    </row>
    <row r="1228" spans="1:3" s="381" customFormat="1" ht="11.25">
      <c r="A1228" s="382"/>
      <c r="B1228" s="383"/>
      <c r="C1228" s="384"/>
    </row>
    <row r="1229" spans="1:3" s="381" customFormat="1" ht="11.25">
      <c r="A1229" s="382"/>
      <c r="B1229" s="383"/>
      <c r="C1229" s="384"/>
    </row>
    <row r="1230" spans="1:3" s="381" customFormat="1" ht="11.25">
      <c r="A1230" s="382"/>
      <c r="B1230" s="383"/>
      <c r="C1230" s="384"/>
    </row>
    <row r="1231" spans="1:3" s="381" customFormat="1" ht="11.25">
      <c r="A1231" s="382"/>
      <c r="B1231" s="383"/>
      <c r="C1231" s="384"/>
    </row>
    <row r="1232" spans="1:3" s="381" customFormat="1" ht="11.25">
      <c r="A1232" s="382"/>
      <c r="B1232" s="383"/>
      <c r="C1232" s="384"/>
    </row>
    <row r="1233" spans="1:3" s="381" customFormat="1" ht="11.25">
      <c r="A1233" s="382"/>
      <c r="B1233" s="383"/>
      <c r="C1233" s="384"/>
    </row>
    <row r="1234" spans="1:3" s="381" customFormat="1" ht="11.25">
      <c r="A1234" s="382"/>
      <c r="B1234" s="383"/>
      <c r="C1234" s="384"/>
    </row>
    <row r="1235" spans="1:3" s="381" customFormat="1" ht="11.25">
      <c r="A1235" s="382"/>
      <c r="B1235" s="383"/>
      <c r="C1235" s="384"/>
    </row>
    <row r="1236" spans="1:3" s="381" customFormat="1" ht="11.25">
      <c r="A1236" s="382"/>
      <c r="B1236" s="383"/>
      <c r="C1236" s="384"/>
    </row>
    <row r="1237" spans="1:3" s="381" customFormat="1" ht="11.25">
      <c r="A1237" s="382"/>
      <c r="B1237" s="383"/>
      <c r="C1237" s="384"/>
    </row>
    <row r="1238" spans="1:3" s="381" customFormat="1" ht="11.25">
      <c r="A1238" s="382"/>
      <c r="B1238" s="383"/>
      <c r="C1238" s="384"/>
    </row>
    <row r="1239" spans="1:3" s="381" customFormat="1" ht="11.25">
      <c r="A1239" s="382"/>
      <c r="B1239" s="383"/>
      <c r="C1239" s="384"/>
    </row>
    <row r="1240" spans="1:3" s="381" customFormat="1" ht="11.25">
      <c r="A1240" s="382"/>
      <c r="B1240" s="383"/>
      <c r="C1240" s="384"/>
    </row>
    <row r="1241" spans="1:3" s="381" customFormat="1" ht="11.25">
      <c r="A1241" s="382"/>
      <c r="B1241" s="383"/>
      <c r="C1241" s="384"/>
    </row>
    <row r="1242" spans="1:3" s="381" customFormat="1" ht="11.25">
      <c r="A1242" s="382"/>
      <c r="B1242" s="383"/>
      <c r="C1242" s="384"/>
    </row>
    <row r="1243" spans="1:3" s="381" customFormat="1" ht="11.25">
      <c r="A1243" s="382"/>
      <c r="B1243" s="383"/>
      <c r="C1243" s="384"/>
    </row>
    <row r="1244" spans="1:3" s="381" customFormat="1" ht="11.25">
      <c r="A1244" s="382"/>
      <c r="B1244" s="383"/>
      <c r="C1244" s="384"/>
    </row>
    <row r="1245" spans="1:3" s="381" customFormat="1" ht="11.25">
      <c r="A1245" s="382"/>
      <c r="B1245" s="383"/>
      <c r="C1245" s="384"/>
    </row>
    <row r="1246" spans="1:3" s="381" customFormat="1" ht="11.25">
      <c r="A1246" s="382"/>
      <c r="B1246" s="383"/>
      <c r="C1246" s="384"/>
    </row>
    <row r="1247" spans="1:3" s="381" customFormat="1" ht="11.25">
      <c r="A1247" s="382"/>
      <c r="B1247" s="383"/>
      <c r="C1247" s="384"/>
    </row>
    <row r="1248" spans="1:3" s="381" customFormat="1" ht="11.25">
      <c r="A1248" s="382"/>
      <c r="B1248" s="383"/>
      <c r="C1248" s="384"/>
    </row>
    <row r="1249" spans="1:3" s="381" customFormat="1" ht="11.25">
      <c r="A1249" s="382"/>
      <c r="B1249" s="383"/>
      <c r="C1249" s="384"/>
    </row>
    <row r="1250" spans="1:3" s="381" customFormat="1" ht="11.25">
      <c r="A1250" s="382"/>
      <c r="B1250" s="383"/>
      <c r="C1250" s="384"/>
    </row>
    <row r="1251" spans="1:3" s="381" customFormat="1" ht="11.25">
      <c r="A1251" s="382"/>
      <c r="B1251" s="383"/>
      <c r="C1251" s="384"/>
    </row>
    <row r="1252" spans="1:3" s="381" customFormat="1" ht="11.25">
      <c r="A1252" s="382"/>
      <c r="B1252" s="383"/>
      <c r="C1252" s="384"/>
    </row>
    <row r="1253" spans="1:3" s="381" customFormat="1" ht="11.25">
      <c r="A1253" s="382"/>
      <c r="B1253" s="383"/>
      <c r="C1253" s="384"/>
    </row>
    <row r="1254" spans="1:3" s="381" customFormat="1" ht="11.25">
      <c r="A1254" s="382"/>
      <c r="B1254" s="383"/>
      <c r="C1254" s="384"/>
    </row>
    <row r="1255" spans="1:3" s="381" customFormat="1" ht="11.25">
      <c r="A1255" s="382"/>
      <c r="B1255" s="383"/>
      <c r="C1255" s="384"/>
    </row>
    <row r="1256" spans="1:3" s="381" customFormat="1" ht="11.25">
      <c r="A1256" s="382"/>
      <c r="B1256" s="383"/>
      <c r="C1256" s="384"/>
    </row>
    <row r="1257" spans="1:3" s="381" customFormat="1" ht="11.25">
      <c r="A1257" s="382"/>
      <c r="B1257" s="383"/>
      <c r="C1257" s="384"/>
    </row>
    <row r="1258" spans="1:3" s="381" customFormat="1" ht="11.25">
      <c r="A1258" s="382"/>
      <c r="B1258" s="383"/>
      <c r="C1258" s="384"/>
    </row>
    <row r="1259" spans="1:3" s="381" customFormat="1" ht="11.25">
      <c r="A1259" s="382"/>
      <c r="B1259" s="383"/>
      <c r="C1259" s="384"/>
    </row>
    <row r="1260" spans="1:3" s="381" customFormat="1" ht="11.25">
      <c r="A1260" s="382"/>
      <c r="B1260" s="383"/>
      <c r="C1260" s="384"/>
    </row>
    <row r="1261" spans="1:3" s="381" customFormat="1" ht="11.25">
      <c r="A1261" s="382"/>
      <c r="B1261" s="383"/>
      <c r="C1261" s="384"/>
    </row>
    <row r="1262" spans="1:3" s="381" customFormat="1" ht="11.25">
      <c r="A1262" s="382"/>
      <c r="B1262" s="383"/>
      <c r="C1262" s="384"/>
    </row>
    <row r="1263" spans="1:3" s="381" customFormat="1" ht="11.25">
      <c r="A1263" s="382"/>
      <c r="B1263" s="383"/>
      <c r="C1263" s="384"/>
    </row>
    <row r="1264" spans="1:3" s="381" customFormat="1" ht="11.25">
      <c r="A1264" s="382"/>
      <c r="B1264" s="383"/>
      <c r="C1264" s="384"/>
    </row>
    <row r="1265" spans="1:3" s="381" customFormat="1" ht="11.25">
      <c r="A1265" s="382"/>
      <c r="B1265" s="383"/>
      <c r="C1265" s="384"/>
    </row>
    <row r="1266" spans="1:3" s="381" customFormat="1" ht="11.25">
      <c r="A1266" s="382"/>
      <c r="B1266" s="383"/>
      <c r="C1266" s="384"/>
    </row>
    <row r="1267" spans="1:3" s="381" customFormat="1" ht="11.25">
      <c r="A1267" s="382"/>
      <c r="B1267" s="383"/>
      <c r="C1267" s="384"/>
    </row>
    <row r="1268" spans="1:3" s="381" customFormat="1" ht="11.25">
      <c r="A1268" s="382"/>
      <c r="B1268" s="383"/>
      <c r="C1268" s="384"/>
    </row>
    <row r="1269" spans="1:3" s="381" customFormat="1" ht="11.25">
      <c r="A1269" s="382"/>
      <c r="B1269" s="383"/>
      <c r="C1269" s="384"/>
    </row>
    <row r="1270" spans="1:3" s="381" customFormat="1" ht="11.25">
      <c r="A1270" s="382"/>
      <c r="B1270" s="383"/>
      <c r="C1270" s="384"/>
    </row>
    <row r="1271" spans="1:3" s="381" customFormat="1" ht="11.25">
      <c r="A1271" s="382"/>
      <c r="B1271" s="383"/>
      <c r="C1271" s="384"/>
    </row>
    <row r="1272" spans="1:3" s="381" customFormat="1" ht="11.25">
      <c r="A1272" s="382"/>
      <c r="B1272" s="383"/>
      <c r="C1272" s="384"/>
    </row>
    <row r="1273" spans="1:3" s="381" customFormat="1" ht="11.25">
      <c r="A1273" s="382"/>
      <c r="B1273" s="383"/>
      <c r="C1273" s="384"/>
    </row>
    <row r="1274" spans="1:3" s="381" customFormat="1" ht="11.25">
      <c r="A1274" s="382"/>
      <c r="B1274" s="383"/>
      <c r="C1274" s="384"/>
    </row>
    <row r="1275" spans="1:3" s="381" customFormat="1" ht="11.25">
      <c r="A1275" s="382"/>
      <c r="B1275" s="383"/>
      <c r="C1275" s="384"/>
    </row>
    <row r="1276" spans="1:3" s="381" customFormat="1" ht="11.25">
      <c r="A1276" s="382"/>
      <c r="B1276" s="383"/>
      <c r="C1276" s="384"/>
    </row>
    <row r="1277" spans="1:3" s="381" customFormat="1" ht="11.25">
      <c r="A1277" s="382"/>
      <c r="B1277" s="383"/>
      <c r="C1277" s="384"/>
    </row>
    <row r="1278" spans="1:3" s="381" customFormat="1" ht="11.25">
      <c r="A1278" s="382"/>
      <c r="B1278" s="383"/>
      <c r="C1278" s="384"/>
    </row>
    <row r="1279" spans="1:3" s="381" customFormat="1" ht="11.25">
      <c r="A1279" s="382"/>
      <c r="B1279" s="383"/>
      <c r="C1279" s="384"/>
    </row>
    <row r="1280" spans="1:3" s="381" customFormat="1" ht="11.25">
      <c r="A1280" s="382"/>
      <c r="B1280" s="383"/>
      <c r="C1280" s="384"/>
    </row>
    <row r="1281" spans="1:3" s="381" customFormat="1" ht="11.25">
      <c r="A1281" s="382"/>
      <c r="B1281" s="383"/>
      <c r="C1281" s="384"/>
    </row>
    <row r="1282" spans="1:3" s="381" customFormat="1" ht="11.25">
      <c r="A1282" s="382"/>
      <c r="B1282" s="383"/>
      <c r="C1282" s="384"/>
    </row>
    <row r="1283" spans="1:3" s="381" customFormat="1" ht="11.25">
      <c r="A1283" s="382"/>
      <c r="B1283" s="383"/>
      <c r="C1283" s="384"/>
    </row>
    <row r="1284" spans="1:3" s="381" customFormat="1" ht="11.25">
      <c r="A1284" s="382"/>
      <c r="B1284" s="383"/>
      <c r="C1284" s="384"/>
    </row>
    <row r="1285" spans="1:3" s="381" customFormat="1" ht="11.25">
      <c r="A1285" s="382"/>
      <c r="B1285" s="383"/>
      <c r="C1285" s="384"/>
    </row>
    <row r="1286" spans="1:3" s="381" customFormat="1" ht="11.25">
      <c r="A1286" s="382"/>
      <c r="B1286" s="383"/>
      <c r="C1286" s="384"/>
    </row>
    <row r="1287" spans="1:3" s="381" customFormat="1" ht="11.25">
      <c r="A1287" s="382"/>
      <c r="B1287" s="383"/>
      <c r="C1287" s="384"/>
    </row>
    <row r="1288" spans="1:3" s="381" customFormat="1" ht="11.25">
      <c r="A1288" s="382"/>
      <c r="B1288" s="383"/>
      <c r="C1288" s="384"/>
    </row>
    <row r="1289" spans="1:3" s="381" customFormat="1" ht="11.25">
      <c r="A1289" s="382"/>
      <c r="B1289" s="383"/>
      <c r="C1289" s="384"/>
    </row>
    <row r="1290" spans="1:3" s="381" customFormat="1" ht="11.25">
      <c r="A1290" s="382"/>
      <c r="B1290" s="383"/>
      <c r="C1290" s="384"/>
    </row>
    <row r="1291" spans="1:3" s="381" customFormat="1" ht="11.25">
      <c r="A1291" s="382"/>
      <c r="B1291" s="383"/>
      <c r="C1291" s="384"/>
    </row>
    <row r="1292" spans="1:3" s="381" customFormat="1" ht="11.25">
      <c r="A1292" s="382"/>
      <c r="B1292" s="383"/>
      <c r="C1292" s="384"/>
    </row>
    <row r="1293" spans="1:3" s="381" customFormat="1" ht="11.25">
      <c r="A1293" s="382"/>
      <c r="B1293" s="383"/>
      <c r="C1293" s="384"/>
    </row>
    <row r="1294" spans="1:3" s="381" customFormat="1" ht="11.25">
      <c r="A1294" s="382"/>
      <c r="B1294" s="383"/>
      <c r="C1294" s="384"/>
    </row>
    <row r="1295" spans="1:3" s="381" customFormat="1" ht="11.25">
      <c r="A1295" s="382"/>
      <c r="B1295" s="383"/>
      <c r="C1295" s="384"/>
    </row>
    <row r="1296" spans="1:3" s="381" customFormat="1" ht="11.25">
      <c r="A1296" s="382"/>
      <c r="B1296" s="383"/>
      <c r="C1296" s="384"/>
    </row>
    <row r="1297" spans="1:3" s="381" customFormat="1" ht="11.25">
      <c r="A1297" s="382"/>
      <c r="B1297" s="383"/>
      <c r="C1297" s="384"/>
    </row>
    <row r="1298" spans="1:3" s="381" customFormat="1" ht="11.25">
      <c r="A1298" s="382"/>
      <c r="B1298" s="383"/>
      <c r="C1298" s="384"/>
    </row>
    <row r="1299" spans="1:3" s="381" customFormat="1" ht="11.25">
      <c r="A1299" s="382"/>
      <c r="B1299" s="383"/>
      <c r="C1299" s="384"/>
    </row>
    <row r="1300" spans="1:3" s="381" customFormat="1" ht="11.25">
      <c r="A1300" s="382"/>
      <c r="B1300" s="383"/>
      <c r="C1300" s="384"/>
    </row>
    <row r="1301" spans="1:3" s="381" customFormat="1" ht="11.25">
      <c r="A1301" s="382"/>
      <c r="B1301" s="383"/>
      <c r="C1301" s="384"/>
    </row>
    <row r="1302" spans="1:3" s="381" customFormat="1" ht="11.25">
      <c r="A1302" s="382"/>
      <c r="B1302" s="383"/>
      <c r="C1302" s="384"/>
    </row>
    <row r="1303" spans="1:3" s="381" customFormat="1" ht="11.25">
      <c r="A1303" s="382"/>
      <c r="B1303" s="383"/>
      <c r="C1303" s="384"/>
    </row>
    <row r="1304" spans="1:3" s="381" customFormat="1" ht="11.25">
      <c r="A1304" s="382"/>
      <c r="B1304" s="383"/>
      <c r="C1304" s="384"/>
    </row>
    <row r="1305" spans="1:3" s="381" customFormat="1" ht="11.25">
      <c r="A1305" s="382"/>
      <c r="B1305" s="383"/>
      <c r="C1305" s="384"/>
    </row>
    <row r="1306" spans="1:3" s="381" customFormat="1" ht="11.25">
      <c r="A1306" s="382"/>
      <c r="B1306" s="383"/>
      <c r="C1306" s="384"/>
    </row>
    <row r="1307" spans="1:3" s="381" customFormat="1" ht="11.25">
      <c r="A1307" s="382"/>
      <c r="B1307" s="383"/>
      <c r="C1307" s="384"/>
    </row>
    <row r="1308" spans="1:3" s="381" customFormat="1" ht="11.25">
      <c r="A1308" s="382"/>
      <c r="B1308" s="383"/>
      <c r="C1308" s="384"/>
    </row>
    <row r="1309" spans="1:3" s="381" customFormat="1" ht="11.25">
      <c r="A1309" s="382"/>
      <c r="B1309" s="383"/>
      <c r="C1309" s="384"/>
    </row>
    <row r="1310" spans="1:3" s="381" customFormat="1" ht="11.25">
      <c r="A1310" s="382"/>
      <c r="B1310" s="383"/>
      <c r="C1310" s="384"/>
    </row>
    <row r="1311" spans="1:3" s="381" customFormat="1" ht="11.25">
      <c r="A1311" s="382"/>
      <c r="B1311" s="383"/>
      <c r="C1311" s="384"/>
    </row>
    <row r="1312" spans="1:3" s="381" customFormat="1" ht="11.25">
      <c r="A1312" s="382"/>
      <c r="B1312" s="383"/>
      <c r="C1312" s="384"/>
    </row>
    <row r="1313" spans="1:3" s="381" customFormat="1" ht="11.25">
      <c r="A1313" s="382"/>
      <c r="B1313" s="383"/>
      <c r="C1313" s="384"/>
    </row>
    <row r="1314" spans="1:3" s="381" customFormat="1" ht="11.25">
      <c r="A1314" s="382"/>
      <c r="B1314" s="383"/>
      <c r="C1314" s="384"/>
    </row>
    <row r="1315" spans="1:3" s="381" customFormat="1" ht="11.25">
      <c r="A1315" s="382"/>
      <c r="B1315" s="383"/>
      <c r="C1315" s="384"/>
    </row>
    <row r="1316" spans="1:3" s="381" customFormat="1" ht="11.25">
      <c r="A1316" s="382"/>
      <c r="B1316" s="383"/>
      <c r="C1316" s="384"/>
    </row>
    <row r="1317" spans="1:3" s="381" customFormat="1" ht="11.25">
      <c r="A1317" s="382"/>
      <c r="B1317" s="383"/>
      <c r="C1317" s="384"/>
    </row>
    <row r="1318" spans="1:3" s="381" customFormat="1" ht="11.25">
      <c r="A1318" s="382"/>
      <c r="B1318" s="383"/>
      <c r="C1318" s="384"/>
    </row>
    <row r="1319" spans="1:3" s="381" customFormat="1" ht="11.25">
      <c r="A1319" s="382"/>
      <c r="B1319" s="383"/>
      <c r="C1319" s="384"/>
    </row>
    <row r="1320" spans="1:3" s="381" customFormat="1" ht="11.25">
      <c r="A1320" s="382"/>
      <c r="B1320" s="383"/>
      <c r="C1320" s="384"/>
    </row>
    <row r="1321" spans="1:3" s="381" customFormat="1" ht="11.25">
      <c r="A1321" s="382"/>
      <c r="B1321" s="383"/>
      <c r="C1321" s="384"/>
    </row>
    <row r="1322" spans="1:3" s="381" customFormat="1" ht="11.25">
      <c r="A1322" s="382"/>
      <c r="B1322" s="383"/>
      <c r="C1322" s="384"/>
    </row>
    <row r="1323" spans="1:3" s="381" customFormat="1" ht="11.25">
      <c r="A1323" s="382"/>
      <c r="B1323" s="383"/>
      <c r="C1323" s="384"/>
    </row>
    <row r="1324" spans="1:3" s="381" customFormat="1" ht="11.25">
      <c r="A1324" s="382"/>
      <c r="B1324" s="383"/>
      <c r="C1324" s="384"/>
    </row>
    <row r="1325" spans="1:3" s="381" customFormat="1" ht="11.25">
      <c r="A1325" s="382"/>
      <c r="B1325" s="383"/>
      <c r="C1325" s="384"/>
    </row>
    <row r="1326" spans="1:3" s="381" customFormat="1" ht="11.25">
      <c r="A1326" s="382"/>
      <c r="B1326" s="383"/>
      <c r="C1326" s="384"/>
    </row>
    <row r="1327" spans="1:3" s="381" customFormat="1" ht="11.25">
      <c r="A1327" s="382"/>
      <c r="B1327" s="383"/>
      <c r="C1327" s="384"/>
    </row>
    <row r="1328" spans="1:3" s="381" customFormat="1" ht="11.25">
      <c r="A1328" s="382"/>
      <c r="B1328" s="383"/>
      <c r="C1328" s="384"/>
    </row>
    <row r="1329" spans="1:3" s="381" customFormat="1" ht="11.25">
      <c r="A1329" s="382"/>
      <c r="B1329" s="383"/>
      <c r="C1329" s="384"/>
    </row>
    <row r="1330" spans="1:3" s="381" customFormat="1" ht="11.25">
      <c r="A1330" s="382"/>
      <c r="B1330" s="383"/>
      <c r="C1330" s="384"/>
    </row>
    <row r="1331" spans="1:3" s="381" customFormat="1" ht="11.25">
      <c r="A1331" s="382"/>
      <c r="B1331" s="383"/>
      <c r="C1331" s="384"/>
    </row>
    <row r="1332" spans="1:3" s="381" customFormat="1" ht="11.25">
      <c r="A1332" s="382"/>
      <c r="B1332" s="383"/>
      <c r="C1332" s="384"/>
    </row>
    <row r="1333" spans="1:3" s="381" customFormat="1" ht="11.25">
      <c r="A1333" s="382"/>
      <c r="B1333" s="383"/>
      <c r="C1333" s="384"/>
    </row>
    <row r="1334" spans="1:3" s="381" customFormat="1" ht="11.25">
      <c r="A1334" s="382"/>
      <c r="B1334" s="383"/>
      <c r="C1334" s="384"/>
    </row>
    <row r="1335" spans="1:3" s="381" customFormat="1" ht="11.25">
      <c r="A1335" s="382"/>
      <c r="B1335" s="383"/>
      <c r="C1335" s="384"/>
    </row>
    <row r="1336" spans="1:3" s="381" customFormat="1" ht="11.25">
      <c r="A1336" s="382"/>
      <c r="B1336" s="383"/>
      <c r="C1336" s="384"/>
    </row>
    <row r="1337" spans="1:3" s="381" customFormat="1" ht="11.25">
      <c r="A1337" s="382"/>
      <c r="B1337" s="383"/>
      <c r="C1337" s="384"/>
    </row>
    <row r="1338" spans="1:3" s="381" customFormat="1" ht="11.25">
      <c r="A1338" s="382"/>
      <c r="B1338" s="383"/>
      <c r="C1338" s="384"/>
    </row>
    <row r="1339" spans="1:3" s="381" customFormat="1" ht="11.25">
      <c r="A1339" s="382"/>
      <c r="B1339" s="383"/>
      <c r="C1339" s="384"/>
    </row>
    <row r="1340" spans="1:3" s="381" customFormat="1" ht="11.25">
      <c r="A1340" s="382"/>
      <c r="B1340" s="383"/>
      <c r="C1340" s="384"/>
    </row>
    <row r="1341" spans="1:3" s="381" customFormat="1" ht="11.25">
      <c r="A1341" s="382"/>
      <c r="B1341" s="383"/>
      <c r="C1341" s="384"/>
    </row>
    <row r="1342" spans="1:3" s="381" customFormat="1" ht="11.25">
      <c r="A1342" s="382"/>
      <c r="B1342" s="383"/>
      <c r="C1342" s="384"/>
    </row>
    <row r="1343" spans="1:3" s="381" customFormat="1" ht="11.25">
      <c r="A1343" s="382"/>
      <c r="B1343" s="383"/>
      <c r="C1343" s="384"/>
    </row>
    <row r="1344" spans="1:3" s="381" customFormat="1" ht="11.25">
      <c r="A1344" s="382"/>
      <c r="B1344" s="383"/>
      <c r="C1344" s="384"/>
    </row>
    <row r="1345" spans="1:3" s="381" customFormat="1" ht="11.25">
      <c r="A1345" s="382"/>
      <c r="B1345" s="383"/>
      <c r="C1345" s="384"/>
    </row>
    <row r="1346" spans="1:3" s="381" customFormat="1" ht="11.25">
      <c r="A1346" s="382"/>
      <c r="B1346" s="383"/>
      <c r="C1346" s="384"/>
    </row>
    <row r="1347" spans="1:3" s="381" customFormat="1" ht="11.25">
      <c r="A1347" s="382"/>
      <c r="B1347" s="383"/>
      <c r="C1347" s="384"/>
    </row>
    <row r="1348" spans="1:3" s="381" customFormat="1" ht="11.25">
      <c r="A1348" s="382"/>
      <c r="B1348" s="383"/>
      <c r="C1348" s="384"/>
    </row>
    <row r="1349" spans="1:3" s="381" customFormat="1" ht="11.25">
      <c r="A1349" s="382"/>
      <c r="B1349" s="383"/>
      <c r="C1349" s="384"/>
    </row>
    <row r="1350" spans="1:3" s="381" customFormat="1" ht="11.25">
      <c r="A1350" s="382"/>
      <c r="B1350" s="383"/>
      <c r="C1350" s="384"/>
    </row>
    <row r="1351" spans="1:3" s="381" customFormat="1" ht="11.25">
      <c r="A1351" s="382"/>
      <c r="B1351" s="383"/>
      <c r="C1351" s="384"/>
    </row>
    <row r="1352" spans="1:3" s="381" customFormat="1" ht="11.25">
      <c r="A1352" s="382"/>
      <c r="B1352" s="383"/>
      <c r="C1352" s="384"/>
    </row>
    <row r="1353" spans="1:3" s="381" customFormat="1" ht="11.25">
      <c r="A1353" s="382"/>
      <c r="B1353" s="383"/>
      <c r="C1353" s="384"/>
    </row>
    <row r="1354" spans="1:3" s="381" customFormat="1" ht="11.25">
      <c r="A1354" s="382"/>
      <c r="B1354" s="383"/>
      <c r="C1354" s="384"/>
    </row>
    <row r="1355" spans="1:3" s="381" customFormat="1" ht="11.25">
      <c r="A1355" s="382"/>
      <c r="B1355" s="383"/>
      <c r="C1355" s="384"/>
    </row>
    <row r="1356" spans="1:3" s="381" customFormat="1" ht="11.25">
      <c r="A1356" s="382"/>
      <c r="B1356" s="383"/>
      <c r="C1356" s="384"/>
    </row>
    <row r="1357" spans="1:3" s="381" customFormat="1" ht="11.25">
      <c r="A1357" s="382"/>
      <c r="B1357" s="383"/>
      <c r="C1357" s="384"/>
    </row>
    <row r="1358" spans="1:3" s="381" customFormat="1" ht="11.25">
      <c r="A1358" s="382"/>
      <c r="B1358" s="383"/>
      <c r="C1358" s="384"/>
    </row>
    <row r="1359" spans="1:3" s="381" customFormat="1" ht="11.25">
      <c r="A1359" s="382"/>
      <c r="B1359" s="383"/>
      <c r="C1359" s="384"/>
    </row>
    <row r="1360" spans="1:3" s="381" customFormat="1" ht="11.25">
      <c r="A1360" s="382"/>
      <c r="B1360" s="383"/>
      <c r="C1360" s="384"/>
    </row>
    <row r="1361" spans="1:3" s="381" customFormat="1" ht="11.25">
      <c r="A1361" s="382"/>
      <c r="B1361" s="383"/>
      <c r="C1361" s="384"/>
    </row>
    <row r="1362" spans="1:3" s="381" customFormat="1" ht="11.25">
      <c r="A1362" s="382"/>
      <c r="B1362" s="383"/>
      <c r="C1362" s="384"/>
    </row>
    <row r="1363" spans="1:3" s="381" customFormat="1" ht="11.25">
      <c r="A1363" s="382"/>
      <c r="B1363" s="383"/>
      <c r="C1363" s="384"/>
    </row>
    <row r="1364" spans="1:3" s="381" customFormat="1" ht="11.25">
      <c r="A1364" s="382"/>
      <c r="B1364" s="383"/>
      <c r="C1364" s="384"/>
    </row>
    <row r="1365" spans="1:3" s="381" customFormat="1" ht="11.25">
      <c r="A1365" s="382"/>
      <c r="B1365" s="383"/>
      <c r="C1365" s="384"/>
    </row>
    <row r="1366" spans="1:3" s="381" customFormat="1" ht="11.25">
      <c r="A1366" s="382"/>
      <c r="B1366" s="383"/>
      <c r="C1366" s="384"/>
    </row>
    <row r="1367" spans="1:3" s="381" customFormat="1" ht="11.25">
      <c r="A1367" s="382"/>
      <c r="B1367" s="383"/>
      <c r="C1367" s="384"/>
    </row>
    <row r="1368" spans="1:3" s="381" customFormat="1" ht="11.25">
      <c r="A1368" s="382"/>
      <c r="B1368" s="383"/>
      <c r="C1368" s="384"/>
    </row>
    <row r="1369" spans="1:3" s="381" customFormat="1" ht="11.25">
      <c r="A1369" s="382"/>
      <c r="B1369" s="383"/>
      <c r="C1369" s="384"/>
    </row>
    <row r="1370" spans="1:3" s="381" customFormat="1" ht="11.25">
      <c r="A1370" s="382"/>
      <c r="B1370" s="383"/>
      <c r="C1370" s="384"/>
    </row>
    <row r="1371" spans="1:3" s="381" customFormat="1" ht="11.25">
      <c r="A1371" s="382"/>
      <c r="B1371" s="383"/>
      <c r="C1371" s="384"/>
    </row>
    <row r="1372" spans="1:3" s="381" customFormat="1" ht="11.25">
      <c r="A1372" s="382"/>
      <c r="B1372" s="383"/>
      <c r="C1372" s="384"/>
    </row>
    <row r="1373" spans="1:3" s="381" customFormat="1" ht="11.25">
      <c r="A1373" s="382"/>
      <c r="B1373" s="383"/>
      <c r="C1373" s="384"/>
    </row>
    <row r="1374" spans="1:3" s="381" customFormat="1" ht="11.25">
      <c r="A1374" s="382"/>
      <c r="B1374" s="383"/>
      <c r="C1374" s="384"/>
    </row>
    <row r="1375" spans="1:3" s="381" customFormat="1" ht="11.25">
      <c r="A1375" s="382"/>
      <c r="B1375" s="383"/>
      <c r="C1375" s="384"/>
    </row>
    <row r="1376" spans="1:3" s="381" customFormat="1" ht="11.25">
      <c r="A1376" s="382"/>
      <c r="B1376" s="383"/>
      <c r="C1376" s="384"/>
    </row>
    <row r="1377" spans="1:3" s="381" customFormat="1" ht="11.25">
      <c r="A1377" s="382"/>
      <c r="B1377" s="383"/>
      <c r="C1377" s="384"/>
    </row>
    <row r="1378" spans="1:3" s="381" customFormat="1" ht="11.25">
      <c r="A1378" s="382"/>
      <c r="B1378" s="383"/>
      <c r="C1378" s="384"/>
    </row>
    <row r="1379" spans="1:3" s="381" customFormat="1" ht="11.25">
      <c r="A1379" s="382"/>
      <c r="B1379" s="383"/>
      <c r="C1379" s="384"/>
    </row>
    <row r="1380" spans="1:3" s="381" customFormat="1" ht="11.25">
      <c r="A1380" s="382"/>
      <c r="B1380" s="383"/>
      <c r="C1380" s="384"/>
    </row>
    <row r="1381" spans="1:3" s="381" customFormat="1" ht="11.25">
      <c r="A1381" s="382"/>
      <c r="B1381" s="383"/>
      <c r="C1381" s="384"/>
    </row>
    <row r="1382" spans="1:3" s="381" customFormat="1" ht="11.25">
      <c r="A1382" s="382"/>
      <c r="B1382" s="383"/>
      <c r="C1382" s="384"/>
    </row>
    <row r="1383" spans="1:3" s="381" customFormat="1" ht="11.25">
      <c r="A1383" s="382"/>
      <c r="B1383" s="383"/>
      <c r="C1383" s="384"/>
    </row>
    <row r="1384" spans="1:3" s="381" customFormat="1" ht="11.25">
      <c r="A1384" s="382"/>
      <c r="B1384" s="383"/>
      <c r="C1384" s="384"/>
    </row>
    <row r="1385" spans="1:3" s="381" customFormat="1" ht="11.25">
      <c r="A1385" s="382"/>
      <c r="B1385" s="383"/>
      <c r="C1385" s="384"/>
    </row>
    <row r="1386" spans="1:3" s="381" customFormat="1" ht="11.25">
      <c r="A1386" s="382"/>
      <c r="B1386" s="383"/>
      <c r="C1386" s="384"/>
    </row>
    <row r="1387" spans="1:3" s="381" customFormat="1" ht="11.25">
      <c r="A1387" s="382"/>
      <c r="B1387" s="383"/>
      <c r="C1387" s="384"/>
    </row>
    <row r="1388" spans="1:3" s="381" customFormat="1" ht="11.25">
      <c r="A1388" s="382"/>
      <c r="B1388" s="383"/>
      <c r="C1388" s="384"/>
    </row>
    <row r="1389" spans="1:3" s="381" customFormat="1" ht="11.25">
      <c r="A1389" s="382"/>
      <c r="B1389" s="383"/>
      <c r="C1389" s="384"/>
    </row>
    <row r="1390" spans="1:3" s="381" customFormat="1" ht="11.25">
      <c r="A1390" s="382"/>
      <c r="B1390" s="383"/>
      <c r="C1390" s="384"/>
    </row>
    <row r="1391" spans="1:3" s="381" customFormat="1" ht="11.25">
      <c r="A1391" s="382"/>
      <c r="B1391" s="383"/>
      <c r="C1391" s="384"/>
    </row>
    <row r="1392" spans="1:3" s="381" customFormat="1" ht="11.25">
      <c r="A1392" s="382"/>
      <c r="B1392" s="383"/>
      <c r="C1392" s="384"/>
    </row>
    <row r="1393" spans="1:3" s="381" customFormat="1" ht="11.25">
      <c r="A1393" s="382"/>
      <c r="B1393" s="383"/>
      <c r="C1393" s="384"/>
    </row>
    <row r="1394" spans="1:3" s="381" customFormat="1" ht="11.25">
      <c r="A1394" s="382"/>
      <c r="B1394" s="383"/>
      <c r="C1394" s="384"/>
    </row>
    <row r="1395" spans="1:3" s="381" customFormat="1" ht="11.25">
      <c r="A1395" s="382"/>
      <c r="B1395" s="383"/>
      <c r="C1395" s="384"/>
    </row>
    <row r="1396" spans="1:3" s="381" customFormat="1" ht="11.25">
      <c r="A1396" s="382"/>
      <c r="B1396" s="383"/>
      <c r="C1396" s="384"/>
    </row>
    <row r="1397" spans="1:3" s="381" customFormat="1" ht="11.25">
      <c r="A1397" s="382"/>
      <c r="B1397" s="383"/>
      <c r="C1397" s="384"/>
    </row>
    <row r="1398" spans="1:3" s="381" customFormat="1" ht="11.25">
      <c r="A1398" s="382"/>
      <c r="B1398" s="383"/>
      <c r="C1398" s="384"/>
    </row>
    <row r="1399" spans="1:3" s="381" customFormat="1" ht="11.25">
      <c r="A1399" s="382"/>
      <c r="B1399" s="383"/>
      <c r="C1399" s="384"/>
    </row>
    <row r="1400" spans="1:3" s="381" customFormat="1" ht="11.25">
      <c r="A1400" s="382"/>
      <c r="B1400" s="383"/>
      <c r="C1400" s="384"/>
    </row>
    <row r="1401" spans="1:3" s="381" customFormat="1" ht="11.25">
      <c r="A1401" s="382"/>
      <c r="B1401" s="383"/>
      <c r="C1401" s="384"/>
    </row>
    <row r="1402" spans="1:3" s="381" customFormat="1" ht="11.25">
      <c r="A1402" s="382"/>
      <c r="B1402" s="383"/>
      <c r="C1402" s="384"/>
    </row>
    <row r="1403" spans="1:3" s="381" customFormat="1" ht="11.25">
      <c r="A1403" s="382"/>
      <c r="B1403" s="383"/>
      <c r="C1403" s="384"/>
    </row>
    <row r="1404" spans="1:3" s="381" customFormat="1" ht="11.25">
      <c r="A1404" s="382"/>
      <c r="B1404" s="383"/>
      <c r="C1404" s="384"/>
    </row>
    <row r="1405" spans="1:3" s="381" customFormat="1" ht="11.25">
      <c r="A1405" s="382"/>
      <c r="B1405" s="383"/>
      <c r="C1405" s="384"/>
    </row>
    <row r="1406" spans="1:3" s="381" customFormat="1" ht="11.25">
      <c r="A1406" s="382"/>
      <c r="B1406" s="383"/>
      <c r="C1406" s="384"/>
    </row>
    <row r="1407" spans="1:3" s="381" customFormat="1" ht="11.25">
      <c r="A1407" s="382"/>
      <c r="B1407" s="383"/>
      <c r="C1407" s="384"/>
    </row>
    <row r="1408" spans="1:3" s="381" customFormat="1" ht="11.25">
      <c r="A1408" s="382"/>
      <c r="B1408" s="383"/>
      <c r="C1408" s="384"/>
    </row>
    <row r="1409" spans="1:3" s="381" customFormat="1" ht="11.25">
      <c r="A1409" s="382"/>
      <c r="B1409" s="383"/>
      <c r="C1409" s="384"/>
    </row>
    <row r="1410" spans="1:3" s="381" customFormat="1" ht="11.25">
      <c r="A1410" s="382"/>
      <c r="B1410" s="383"/>
      <c r="C1410" s="384"/>
    </row>
    <row r="1411" spans="1:3" s="381" customFormat="1" ht="11.25">
      <c r="A1411" s="382"/>
      <c r="B1411" s="383"/>
      <c r="C1411" s="384"/>
    </row>
    <row r="1412" spans="1:3" s="381" customFormat="1" ht="11.25">
      <c r="A1412" s="382"/>
      <c r="B1412" s="383"/>
      <c r="C1412" s="384"/>
    </row>
    <row r="1413" spans="1:3" s="381" customFormat="1" ht="11.25">
      <c r="A1413" s="382"/>
      <c r="B1413" s="383"/>
      <c r="C1413" s="384"/>
    </row>
    <row r="1414" spans="1:3" s="381" customFormat="1" ht="11.25">
      <c r="A1414" s="382"/>
      <c r="B1414" s="383"/>
      <c r="C1414" s="384"/>
    </row>
    <row r="1415" spans="1:3" s="381" customFormat="1" ht="11.25">
      <c r="A1415" s="382"/>
      <c r="B1415" s="383"/>
      <c r="C1415" s="384"/>
    </row>
    <row r="1416" spans="1:3" s="381" customFormat="1" ht="11.25">
      <c r="A1416" s="382"/>
      <c r="B1416" s="383"/>
      <c r="C1416" s="384"/>
    </row>
    <row r="1417" spans="1:3" s="381" customFormat="1" ht="11.25">
      <c r="A1417" s="382"/>
      <c r="B1417" s="383"/>
      <c r="C1417" s="384"/>
    </row>
    <row r="1418" spans="1:3" s="381" customFormat="1" ht="11.25">
      <c r="A1418" s="382"/>
      <c r="B1418" s="383"/>
      <c r="C1418" s="384"/>
    </row>
    <row r="1419" spans="1:3" s="381" customFormat="1" ht="11.25">
      <c r="A1419" s="382"/>
      <c r="B1419" s="383"/>
      <c r="C1419" s="384"/>
    </row>
    <row r="1420" spans="1:3" s="381" customFormat="1" ht="11.25">
      <c r="A1420" s="382"/>
      <c r="B1420" s="383"/>
      <c r="C1420" s="384"/>
    </row>
    <row r="1421" spans="1:3" s="381" customFormat="1" ht="11.25">
      <c r="A1421" s="382"/>
      <c r="B1421" s="383"/>
      <c r="C1421" s="384"/>
    </row>
    <row r="1422" spans="1:3" s="381" customFormat="1" ht="11.25">
      <c r="A1422" s="382"/>
      <c r="B1422" s="383"/>
      <c r="C1422" s="384"/>
    </row>
    <row r="1423" spans="1:3" s="381" customFormat="1" ht="11.25">
      <c r="A1423" s="382"/>
      <c r="B1423" s="383"/>
      <c r="C1423" s="384"/>
    </row>
    <row r="1424" spans="1:3" s="381" customFormat="1" ht="11.25">
      <c r="A1424" s="382"/>
      <c r="B1424" s="383"/>
      <c r="C1424" s="384"/>
    </row>
    <row r="1425" spans="1:3" s="381" customFormat="1" ht="11.25">
      <c r="A1425" s="382"/>
      <c r="B1425" s="383"/>
      <c r="C1425" s="384"/>
    </row>
    <row r="1426" spans="1:3" s="381" customFormat="1" ht="11.25">
      <c r="A1426" s="382"/>
      <c r="B1426" s="383"/>
      <c r="C1426" s="384"/>
    </row>
    <row r="1427" spans="1:3" s="381" customFormat="1" ht="11.25">
      <c r="A1427" s="382"/>
      <c r="B1427" s="383"/>
      <c r="C1427" s="384"/>
    </row>
    <row r="1428" spans="1:3" s="381" customFormat="1" ht="11.25">
      <c r="A1428" s="382"/>
      <c r="B1428" s="383"/>
      <c r="C1428" s="384"/>
    </row>
    <row r="1429" spans="1:3" s="381" customFormat="1" ht="11.25">
      <c r="A1429" s="382"/>
      <c r="B1429" s="383"/>
      <c r="C1429" s="384"/>
    </row>
    <row r="1430" spans="1:3" s="381" customFormat="1" ht="11.25">
      <c r="A1430" s="382"/>
      <c r="B1430" s="383"/>
      <c r="C1430" s="384"/>
    </row>
    <row r="1431" spans="1:3" s="381" customFormat="1" ht="11.25">
      <c r="A1431" s="382"/>
      <c r="B1431" s="383"/>
      <c r="C1431" s="384"/>
    </row>
    <row r="1432" spans="1:3" s="381" customFormat="1" ht="11.25">
      <c r="A1432" s="382"/>
      <c r="B1432" s="383"/>
      <c r="C1432" s="384"/>
    </row>
    <row r="1433" spans="1:3" s="381" customFormat="1" ht="11.25">
      <c r="A1433" s="382"/>
      <c r="B1433" s="383"/>
      <c r="C1433" s="384"/>
    </row>
    <row r="1434" spans="1:3" s="381" customFormat="1" ht="11.25">
      <c r="A1434" s="382"/>
      <c r="B1434" s="383"/>
      <c r="C1434" s="384"/>
    </row>
    <row r="1435" spans="1:3" s="381" customFormat="1" ht="11.25">
      <c r="A1435" s="382"/>
      <c r="B1435" s="383"/>
      <c r="C1435" s="384"/>
    </row>
    <row r="1436" spans="1:3" s="381" customFormat="1" ht="11.25">
      <c r="A1436" s="382"/>
      <c r="B1436" s="383"/>
      <c r="C1436" s="384"/>
    </row>
    <row r="1437" spans="1:3" s="381" customFormat="1" ht="11.25">
      <c r="A1437" s="382"/>
      <c r="B1437" s="383"/>
      <c r="C1437" s="384"/>
    </row>
    <row r="1438" spans="1:3" s="381" customFormat="1" ht="11.25">
      <c r="A1438" s="382"/>
      <c r="B1438" s="383"/>
      <c r="C1438" s="384"/>
    </row>
    <row r="1439" spans="1:3" s="381" customFormat="1" ht="11.25">
      <c r="A1439" s="382"/>
      <c r="B1439" s="383"/>
      <c r="C1439" s="384"/>
    </row>
    <row r="1440" spans="1:3" s="381" customFormat="1" ht="11.25">
      <c r="A1440" s="382"/>
      <c r="B1440" s="383"/>
      <c r="C1440" s="384"/>
    </row>
    <row r="1441" spans="1:3" s="381" customFormat="1" ht="11.25">
      <c r="A1441" s="382"/>
      <c r="B1441" s="383"/>
      <c r="C1441" s="384"/>
    </row>
    <row r="1442" spans="1:3" s="381" customFormat="1" ht="11.25">
      <c r="A1442" s="382"/>
      <c r="B1442" s="383"/>
      <c r="C1442" s="384"/>
    </row>
    <row r="1443" spans="1:3" s="381" customFormat="1" ht="11.25">
      <c r="A1443" s="382"/>
      <c r="B1443" s="383"/>
      <c r="C1443" s="384"/>
    </row>
    <row r="1444" spans="1:3" s="381" customFormat="1" ht="11.25">
      <c r="A1444" s="382"/>
      <c r="B1444" s="383"/>
      <c r="C1444" s="384"/>
    </row>
    <row r="1445" spans="1:3" s="381" customFormat="1" ht="11.25">
      <c r="A1445" s="382"/>
      <c r="B1445" s="383"/>
      <c r="C1445" s="384"/>
    </row>
    <row r="1446" spans="1:3" s="381" customFormat="1" ht="11.25">
      <c r="A1446" s="382"/>
      <c r="B1446" s="383"/>
      <c r="C1446" s="384"/>
    </row>
    <row r="1447" spans="1:3" s="381" customFormat="1" ht="11.25">
      <c r="A1447" s="382"/>
      <c r="B1447" s="383"/>
      <c r="C1447" s="384"/>
    </row>
    <row r="1448" spans="1:3" s="381" customFormat="1" ht="11.25">
      <c r="A1448" s="382"/>
      <c r="B1448" s="383"/>
      <c r="C1448" s="384"/>
    </row>
    <row r="1449" spans="1:3" s="381" customFormat="1" ht="11.25">
      <c r="A1449" s="382"/>
      <c r="B1449" s="383"/>
      <c r="C1449" s="384"/>
    </row>
    <row r="1450" spans="1:3" s="381" customFormat="1" ht="11.25">
      <c r="A1450" s="382"/>
      <c r="B1450" s="383"/>
      <c r="C1450" s="384"/>
    </row>
    <row r="1451" spans="1:3" s="381" customFormat="1" ht="11.25">
      <c r="A1451" s="382"/>
      <c r="B1451" s="383"/>
      <c r="C1451" s="384"/>
    </row>
    <row r="1452" spans="1:3" s="381" customFormat="1" ht="11.25">
      <c r="A1452" s="382"/>
      <c r="B1452" s="383"/>
      <c r="C1452" s="384"/>
    </row>
    <row r="1453" spans="1:3" s="381" customFormat="1" ht="11.25">
      <c r="A1453" s="382"/>
      <c r="B1453" s="383"/>
      <c r="C1453" s="384"/>
    </row>
    <row r="1454" spans="1:3" s="381" customFormat="1" ht="11.25">
      <c r="A1454" s="382"/>
      <c r="B1454" s="383"/>
      <c r="C1454" s="384"/>
    </row>
    <row r="1455" spans="1:3" s="381" customFormat="1" ht="11.25">
      <c r="A1455" s="382"/>
      <c r="B1455" s="383"/>
      <c r="C1455" s="384"/>
    </row>
    <row r="1456" spans="1:3" s="381" customFormat="1" ht="11.25">
      <c r="A1456" s="382"/>
      <c r="B1456" s="383"/>
      <c r="C1456" s="384"/>
    </row>
    <row r="1457" spans="1:3" s="381" customFormat="1" ht="11.25">
      <c r="A1457" s="382"/>
      <c r="B1457" s="383"/>
      <c r="C1457" s="384"/>
    </row>
    <row r="1458" spans="1:3" s="381" customFormat="1" ht="11.25">
      <c r="A1458" s="382"/>
      <c r="B1458" s="383"/>
      <c r="C1458" s="384"/>
    </row>
    <row r="1459" spans="1:3" s="381" customFormat="1" ht="11.25">
      <c r="A1459" s="382"/>
      <c r="B1459" s="383"/>
      <c r="C1459" s="384"/>
    </row>
    <row r="1460" spans="1:3" s="381" customFormat="1" ht="11.25">
      <c r="A1460" s="382"/>
      <c r="B1460" s="383"/>
      <c r="C1460" s="384"/>
    </row>
    <row r="1461" spans="1:3" s="381" customFormat="1" ht="11.25">
      <c r="A1461" s="382"/>
      <c r="B1461" s="383"/>
      <c r="C1461" s="384"/>
    </row>
    <row r="1462" spans="1:3" s="381" customFormat="1" ht="11.25">
      <c r="A1462" s="382"/>
      <c r="B1462" s="383"/>
      <c r="C1462" s="384"/>
    </row>
    <row r="1463" spans="1:3" s="381" customFormat="1" ht="11.25">
      <c r="A1463" s="382"/>
      <c r="B1463" s="383"/>
      <c r="C1463" s="384"/>
    </row>
    <row r="1464" spans="1:3" s="381" customFormat="1" ht="11.25">
      <c r="A1464" s="382"/>
      <c r="B1464" s="383"/>
      <c r="C1464" s="384"/>
    </row>
    <row r="1465" spans="1:3" s="381" customFormat="1" ht="11.25">
      <c r="A1465" s="382"/>
      <c r="B1465" s="383"/>
      <c r="C1465" s="384"/>
    </row>
    <row r="1466" spans="1:3" s="381" customFormat="1" ht="11.25">
      <c r="A1466" s="382"/>
      <c r="B1466" s="383"/>
      <c r="C1466" s="384"/>
    </row>
    <row r="1467" spans="1:3" s="381" customFormat="1" ht="11.25">
      <c r="A1467" s="382"/>
      <c r="B1467" s="383"/>
      <c r="C1467" s="384"/>
    </row>
    <row r="1468" spans="1:3" s="381" customFormat="1" ht="11.25">
      <c r="A1468" s="382"/>
      <c r="B1468" s="383"/>
      <c r="C1468" s="384"/>
    </row>
    <row r="1469" spans="1:3" s="381" customFormat="1" ht="11.25">
      <c r="A1469" s="382"/>
      <c r="B1469" s="383"/>
      <c r="C1469" s="384"/>
    </row>
    <row r="1470" spans="1:3" s="381" customFormat="1" ht="11.25">
      <c r="A1470" s="382"/>
      <c r="B1470" s="383"/>
      <c r="C1470" s="384"/>
    </row>
    <row r="1471" spans="1:3" s="381" customFormat="1" ht="11.25">
      <c r="A1471" s="382"/>
      <c r="B1471" s="383"/>
      <c r="C1471" s="384"/>
    </row>
    <row r="1472" spans="1:3" s="381" customFormat="1" ht="11.25">
      <c r="A1472" s="382"/>
      <c r="B1472" s="383"/>
      <c r="C1472" s="384"/>
    </row>
    <row r="1473" spans="1:3" s="381" customFormat="1" ht="11.25">
      <c r="A1473" s="382"/>
      <c r="B1473" s="383"/>
      <c r="C1473" s="384"/>
    </row>
    <row r="1474" spans="1:3" s="381" customFormat="1" ht="11.25">
      <c r="A1474" s="382"/>
      <c r="B1474" s="383"/>
      <c r="C1474" s="384"/>
    </row>
    <row r="1475" spans="1:3" s="381" customFormat="1" ht="11.25">
      <c r="A1475" s="382"/>
      <c r="B1475" s="383"/>
      <c r="C1475" s="384"/>
    </row>
    <row r="1476" spans="1:3" s="381" customFormat="1" ht="11.25">
      <c r="A1476" s="382"/>
      <c r="B1476" s="383"/>
      <c r="C1476" s="384"/>
    </row>
    <row r="1477" spans="1:3" s="381" customFormat="1" ht="11.25">
      <c r="A1477" s="382"/>
      <c r="B1477" s="383"/>
      <c r="C1477" s="384"/>
    </row>
    <row r="1478" spans="1:3" s="381" customFormat="1" ht="11.25">
      <c r="A1478" s="382"/>
      <c r="B1478" s="383"/>
      <c r="C1478" s="384"/>
    </row>
    <row r="1479" spans="1:3" s="381" customFormat="1" ht="11.25">
      <c r="A1479" s="382"/>
      <c r="B1479" s="383"/>
      <c r="C1479" s="384"/>
    </row>
    <row r="1480" spans="1:3" s="381" customFormat="1" ht="11.25">
      <c r="A1480" s="382"/>
      <c r="B1480" s="383"/>
      <c r="C1480" s="384"/>
    </row>
    <row r="1481" spans="1:3" s="381" customFormat="1" ht="11.25">
      <c r="A1481" s="382"/>
      <c r="B1481" s="383"/>
      <c r="C1481" s="384"/>
    </row>
    <row r="1482" spans="1:3" s="381" customFormat="1" ht="11.25">
      <c r="A1482" s="382"/>
      <c r="B1482" s="383"/>
      <c r="C1482" s="384"/>
    </row>
    <row r="1483" spans="1:3" s="381" customFormat="1" ht="11.25">
      <c r="A1483" s="382"/>
      <c r="B1483" s="383"/>
      <c r="C1483" s="384"/>
    </row>
    <row r="1484" spans="1:3" s="381" customFormat="1" ht="11.25">
      <c r="A1484" s="382"/>
      <c r="B1484" s="383"/>
      <c r="C1484" s="384"/>
    </row>
    <row r="1485" spans="1:3" s="381" customFormat="1" ht="11.25">
      <c r="A1485" s="382"/>
      <c r="B1485" s="383"/>
      <c r="C1485" s="384"/>
    </row>
    <row r="1486" spans="1:3" s="381" customFormat="1" ht="11.25">
      <c r="A1486" s="382"/>
      <c r="B1486" s="383"/>
      <c r="C1486" s="384"/>
    </row>
    <row r="1487" spans="1:3" s="381" customFormat="1" ht="11.25">
      <c r="A1487" s="382"/>
      <c r="B1487" s="383"/>
      <c r="C1487" s="384"/>
    </row>
    <row r="1488" spans="1:3" s="381" customFormat="1" ht="11.25">
      <c r="A1488" s="382"/>
      <c r="B1488" s="383"/>
      <c r="C1488" s="384"/>
    </row>
    <row r="1489" spans="1:3" s="381" customFormat="1" ht="11.25">
      <c r="A1489" s="382"/>
      <c r="B1489" s="383"/>
      <c r="C1489" s="384"/>
    </row>
    <row r="1490" spans="1:3" s="381" customFormat="1" ht="11.25">
      <c r="A1490" s="382"/>
      <c r="B1490" s="383"/>
      <c r="C1490" s="384"/>
    </row>
    <row r="1491" spans="1:3" s="381" customFormat="1" ht="11.25">
      <c r="A1491" s="382"/>
      <c r="B1491" s="383"/>
      <c r="C1491" s="384"/>
    </row>
    <row r="1492" spans="1:3" s="381" customFormat="1" ht="11.25">
      <c r="A1492" s="382"/>
      <c r="B1492" s="383"/>
      <c r="C1492" s="384"/>
    </row>
    <row r="1493" spans="1:3" s="381" customFormat="1" ht="11.25">
      <c r="A1493" s="382"/>
      <c r="B1493" s="383"/>
      <c r="C1493" s="384"/>
    </row>
    <row r="1494" spans="1:3" s="381" customFormat="1" ht="11.25">
      <c r="A1494" s="382"/>
      <c r="B1494" s="383"/>
      <c r="C1494" s="384"/>
    </row>
    <row r="1495" spans="1:3" s="381" customFormat="1" ht="11.25">
      <c r="A1495" s="382"/>
      <c r="B1495" s="383"/>
      <c r="C1495" s="384"/>
    </row>
    <row r="1496" spans="1:3" s="381" customFormat="1" ht="11.25">
      <c r="A1496" s="382"/>
      <c r="B1496" s="383"/>
      <c r="C1496" s="384"/>
    </row>
    <row r="1497" spans="1:3" s="381" customFormat="1" ht="11.25">
      <c r="A1497" s="382"/>
      <c r="B1497" s="383"/>
      <c r="C1497" s="384"/>
    </row>
    <row r="1498" spans="1:3" s="381" customFormat="1" ht="11.25">
      <c r="A1498" s="382"/>
      <c r="B1498" s="383"/>
      <c r="C1498" s="384"/>
    </row>
    <row r="1499" spans="1:3" s="381" customFormat="1" ht="11.25">
      <c r="A1499" s="382"/>
      <c r="B1499" s="383"/>
      <c r="C1499" s="384"/>
    </row>
    <row r="1500" spans="1:3" s="381" customFormat="1" ht="11.25">
      <c r="A1500" s="382"/>
      <c r="B1500" s="383"/>
      <c r="C1500" s="384"/>
    </row>
    <row r="1501" spans="1:3" s="381" customFormat="1" ht="11.25">
      <c r="A1501" s="382"/>
      <c r="B1501" s="383"/>
      <c r="C1501" s="384"/>
    </row>
    <row r="1502" spans="1:3" s="381" customFormat="1" ht="11.25">
      <c r="A1502" s="382"/>
      <c r="B1502" s="383"/>
      <c r="C1502" s="384"/>
    </row>
    <row r="1503" spans="1:3" s="381" customFormat="1" ht="11.25">
      <c r="A1503" s="382"/>
      <c r="B1503" s="383"/>
      <c r="C1503" s="384"/>
    </row>
    <row r="1504" spans="1:3" s="381" customFormat="1" ht="11.25">
      <c r="A1504" s="382"/>
      <c r="B1504" s="383"/>
      <c r="C1504" s="384"/>
    </row>
    <row r="1505" spans="1:3" s="381" customFormat="1" ht="11.25">
      <c r="A1505" s="382"/>
      <c r="B1505" s="383"/>
      <c r="C1505" s="384"/>
    </row>
    <row r="1506" spans="1:3" s="381" customFormat="1" ht="11.25">
      <c r="A1506" s="382"/>
      <c r="B1506" s="383"/>
      <c r="C1506" s="384"/>
    </row>
    <row r="1507" spans="1:3" s="381" customFormat="1" ht="11.25">
      <c r="A1507" s="382"/>
      <c r="B1507" s="383"/>
      <c r="C1507" s="384"/>
    </row>
    <row r="1508" spans="1:3" s="381" customFormat="1" ht="11.25">
      <c r="A1508" s="382"/>
      <c r="B1508" s="383"/>
      <c r="C1508" s="384"/>
    </row>
    <row r="1509" spans="1:3" s="381" customFormat="1" ht="11.25">
      <c r="A1509" s="382"/>
      <c r="B1509" s="383"/>
      <c r="C1509" s="384"/>
    </row>
    <row r="1510" spans="1:3" s="381" customFormat="1" ht="11.25">
      <c r="A1510" s="382"/>
      <c r="B1510" s="383"/>
      <c r="C1510" s="384"/>
    </row>
    <row r="1511" spans="1:3" s="381" customFormat="1" ht="11.25">
      <c r="A1511" s="382"/>
      <c r="B1511" s="383"/>
      <c r="C1511" s="384"/>
    </row>
    <row r="1512" spans="1:3" s="381" customFormat="1" ht="11.25">
      <c r="A1512" s="382"/>
      <c r="B1512" s="383"/>
      <c r="C1512" s="384"/>
    </row>
    <row r="1513" spans="1:3" s="381" customFormat="1" ht="11.25">
      <c r="A1513" s="382"/>
      <c r="B1513" s="383"/>
      <c r="C1513" s="384"/>
    </row>
    <row r="1514" spans="1:3" s="381" customFormat="1" ht="11.25">
      <c r="A1514" s="382"/>
      <c r="B1514" s="383"/>
      <c r="C1514" s="384"/>
    </row>
    <row r="1515" spans="1:3" s="381" customFormat="1" ht="11.25">
      <c r="A1515" s="382"/>
      <c r="B1515" s="383"/>
      <c r="C1515" s="384"/>
    </row>
    <row r="1516" spans="1:3" s="381" customFormat="1" ht="11.25">
      <c r="A1516" s="382"/>
      <c r="B1516" s="383"/>
      <c r="C1516" s="384"/>
    </row>
    <row r="1517" spans="1:3" s="381" customFormat="1" ht="11.25">
      <c r="A1517" s="382"/>
      <c r="B1517" s="383"/>
      <c r="C1517" s="384"/>
    </row>
    <row r="1518" spans="1:3" s="381" customFormat="1" ht="11.25">
      <c r="A1518" s="382"/>
      <c r="B1518" s="383"/>
      <c r="C1518" s="384"/>
    </row>
    <row r="1519" spans="1:3" s="381" customFormat="1" ht="11.25">
      <c r="A1519" s="382"/>
      <c r="B1519" s="383"/>
      <c r="C1519" s="384"/>
    </row>
    <row r="1520" spans="1:3" s="381" customFormat="1" ht="11.25">
      <c r="A1520" s="382"/>
      <c r="B1520" s="383"/>
      <c r="C1520" s="384"/>
    </row>
    <row r="1521" spans="1:3" s="381" customFormat="1" ht="11.25">
      <c r="A1521" s="382"/>
      <c r="B1521" s="383"/>
      <c r="C1521" s="384"/>
    </row>
    <row r="1522" spans="1:3" s="381" customFormat="1" ht="11.25">
      <c r="A1522" s="382"/>
      <c r="B1522" s="383"/>
      <c r="C1522" s="384"/>
    </row>
    <row r="1523" spans="1:3" s="381" customFormat="1" ht="11.25">
      <c r="A1523" s="382"/>
      <c r="B1523" s="383"/>
      <c r="C1523" s="384"/>
    </row>
    <row r="1524" spans="1:3" s="381" customFormat="1" ht="11.25">
      <c r="A1524" s="382"/>
      <c r="B1524" s="383"/>
      <c r="C1524" s="384"/>
    </row>
    <row r="1525" spans="1:3" s="381" customFormat="1" ht="11.25">
      <c r="A1525" s="382"/>
      <c r="B1525" s="383"/>
      <c r="C1525" s="384"/>
    </row>
    <row r="1526" spans="1:3" s="381" customFormat="1" ht="11.25">
      <c r="A1526" s="382"/>
      <c r="B1526" s="383"/>
      <c r="C1526" s="384"/>
    </row>
    <row r="1527" spans="1:3" s="381" customFormat="1" ht="11.25">
      <c r="A1527" s="382"/>
      <c r="B1527" s="383"/>
      <c r="C1527" s="384"/>
    </row>
    <row r="1528" spans="1:3" s="381" customFormat="1" ht="11.25">
      <c r="A1528" s="382"/>
      <c r="B1528" s="383"/>
      <c r="C1528" s="384"/>
    </row>
    <row r="1529" spans="1:3" s="381" customFormat="1" ht="11.25">
      <c r="A1529" s="382"/>
      <c r="B1529" s="383"/>
      <c r="C1529" s="384"/>
    </row>
    <row r="1530" spans="1:3" s="381" customFormat="1" ht="11.25">
      <c r="A1530" s="382"/>
      <c r="B1530" s="383"/>
      <c r="C1530" s="384"/>
    </row>
    <row r="1531" spans="1:3" s="381" customFormat="1" ht="11.25">
      <c r="A1531" s="382"/>
      <c r="B1531" s="383"/>
      <c r="C1531" s="384"/>
    </row>
    <row r="1532" spans="1:3" s="381" customFormat="1" ht="11.25">
      <c r="A1532" s="382"/>
      <c r="B1532" s="383"/>
      <c r="C1532" s="384"/>
    </row>
    <row r="1533" spans="1:3" s="381" customFormat="1" ht="11.25">
      <c r="A1533" s="382"/>
      <c r="B1533" s="383"/>
      <c r="C1533" s="384"/>
    </row>
    <row r="1534" spans="1:3" s="381" customFormat="1" ht="11.25">
      <c r="A1534" s="382"/>
      <c r="B1534" s="383"/>
      <c r="C1534" s="384"/>
    </row>
    <row r="1535" spans="1:3" s="381" customFormat="1" ht="11.25">
      <c r="A1535" s="382"/>
      <c r="B1535" s="383"/>
      <c r="C1535" s="384"/>
    </row>
    <row r="1536" spans="1:3" s="381" customFormat="1" ht="11.25">
      <c r="A1536" s="382"/>
      <c r="B1536" s="383"/>
      <c r="C1536" s="384"/>
    </row>
    <row r="1537" spans="1:3" s="381" customFormat="1" ht="11.25">
      <c r="A1537" s="382"/>
      <c r="B1537" s="383"/>
      <c r="C1537" s="384"/>
    </row>
    <row r="1538" spans="1:3" s="381" customFormat="1" ht="11.25">
      <c r="A1538" s="382"/>
      <c r="B1538" s="383"/>
      <c r="C1538" s="384"/>
    </row>
    <row r="1539" spans="1:3" s="381" customFormat="1" ht="11.25">
      <c r="A1539" s="382"/>
      <c r="B1539" s="383"/>
      <c r="C1539" s="384"/>
    </row>
    <row r="1540" spans="1:3" s="381" customFormat="1" ht="11.25">
      <c r="A1540" s="382"/>
      <c r="B1540" s="383"/>
      <c r="C1540" s="384"/>
    </row>
    <row r="1541" spans="1:3" s="381" customFormat="1" ht="11.25">
      <c r="A1541" s="382"/>
      <c r="B1541" s="383"/>
      <c r="C1541" s="384"/>
    </row>
    <row r="1542" spans="1:3" s="381" customFormat="1" ht="11.25">
      <c r="A1542" s="382"/>
      <c r="B1542" s="383"/>
      <c r="C1542" s="384"/>
    </row>
    <row r="1543" spans="1:3" s="381" customFormat="1" ht="11.25">
      <c r="A1543" s="382"/>
      <c r="B1543" s="383"/>
      <c r="C1543" s="384"/>
    </row>
    <row r="1544" spans="1:3" s="381" customFormat="1" ht="11.25">
      <c r="A1544" s="382"/>
      <c r="B1544" s="383"/>
      <c r="C1544" s="384"/>
    </row>
    <row r="1545" spans="1:3" s="381" customFormat="1" ht="11.25">
      <c r="A1545" s="382"/>
      <c r="B1545" s="383"/>
      <c r="C1545" s="384"/>
    </row>
    <row r="1546" spans="1:3" s="381" customFormat="1" ht="11.25">
      <c r="A1546" s="382"/>
      <c r="B1546" s="383"/>
      <c r="C1546" s="384"/>
    </row>
    <row r="1547" spans="1:3" s="381" customFormat="1" ht="11.25">
      <c r="A1547" s="382"/>
      <c r="B1547" s="383"/>
      <c r="C1547" s="384"/>
    </row>
    <row r="1548" spans="1:3" s="381" customFormat="1" ht="11.25">
      <c r="A1548" s="382"/>
      <c r="B1548" s="383"/>
      <c r="C1548" s="384"/>
    </row>
    <row r="1549" spans="1:3" s="381" customFormat="1" ht="11.25">
      <c r="A1549" s="382"/>
      <c r="B1549" s="383"/>
      <c r="C1549" s="384"/>
    </row>
    <row r="1550" spans="1:3" s="381" customFormat="1" ht="11.25">
      <c r="A1550" s="382"/>
      <c r="B1550" s="383"/>
      <c r="C1550" s="384"/>
    </row>
    <row r="1551" spans="1:3" s="381" customFormat="1" ht="11.25">
      <c r="A1551" s="382"/>
      <c r="B1551" s="383"/>
      <c r="C1551" s="384"/>
    </row>
    <row r="1552" spans="1:3" s="381" customFormat="1" ht="11.25">
      <c r="A1552" s="382"/>
      <c r="B1552" s="383"/>
      <c r="C1552" s="384"/>
    </row>
    <row r="1553" spans="1:3" s="381" customFormat="1" ht="11.25">
      <c r="A1553" s="382"/>
      <c r="B1553" s="383"/>
      <c r="C1553" s="384"/>
    </row>
    <row r="1554" spans="1:3" s="381" customFormat="1" ht="11.25">
      <c r="A1554" s="382"/>
      <c r="B1554" s="383"/>
      <c r="C1554" s="384"/>
    </row>
    <row r="1555" spans="1:3" s="381" customFormat="1" ht="11.25">
      <c r="A1555" s="382"/>
      <c r="B1555" s="383"/>
      <c r="C1555" s="384"/>
    </row>
    <row r="1556" spans="1:3" s="381" customFormat="1" ht="11.25">
      <c r="A1556" s="382"/>
      <c r="B1556" s="383"/>
      <c r="C1556" s="384"/>
    </row>
    <row r="1557" spans="1:3" s="381" customFormat="1" ht="11.25">
      <c r="A1557" s="382"/>
      <c r="B1557" s="383"/>
      <c r="C1557" s="384"/>
    </row>
    <row r="1558" spans="1:3" s="381" customFormat="1" ht="11.25">
      <c r="A1558" s="382"/>
      <c r="B1558" s="383"/>
      <c r="C1558" s="384"/>
    </row>
    <row r="1559" spans="1:3" s="381" customFormat="1" ht="11.25">
      <c r="A1559" s="382"/>
      <c r="B1559" s="383"/>
      <c r="C1559" s="384"/>
    </row>
    <row r="1560" spans="1:3" s="381" customFormat="1" ht="11.25">
      <c r="A1560" s="382"/>
      <c r="B1560" s="383"/>
      <c r="C1560" s="384"/>
    </row>
    <row r="1561" spans="1:3" s="381" customFormat="1" ht="11.25">
      <c r="A1561" s="382"/>
      <c r="B1561" s="383"/>
      <c r="C1561" s="384"/>
    </row>
    <row r="1562" spans="1:3" s="381" customFormat="1" ht="11.25">
      <c r="A1562" s="382"/>
      <c r="B1562" s="383"/>
      <c r="C1562" s="384"/>
    </row>
    <row r="1563" spans="1:3" s="381" customFormat="1" ht="11.25">
      <c r="A1563" s="382"/>
      <c r="B1563" s="383"/>
      <c r="C1563" s="384"/>
    </row>
    <row r="1564" spans="1:3" s="381" customFormat="1" ht="11.25">
      <c r="A1564" s="382"/>
      <c r="B1564" s="383"/>
      <c r="C1564" s="384"/>
    </row>
    <row r="1565" spans="1:3" s="381" customFormat="1" ht="11.25">
      <c r="A1565" s="382"/>
      <c r="B1565" s="383"/>
      <c r="C1565" s="384"/>
    </row>
    <row r="1566" spans="1:3" s="381" customFormat="1" ht="11.25">
      <c r="A1566" s="382"/>
      <c r="B1566" s="383"/>
      <c r="C1566" s="384"/>
    </row>
    <row r="1567" spans="1:3" s="381" customFormat="1" ht="11.25">
      <c r="A1567" s="382"/>
      <c r="B1567" s="383"/>
      <c r="C1567" s="384"/>
    </row>
    <row r="1568" spans="1:3" s="381" customFormat="1" ht="11.25">
      <c r="A1568" s="382"/>
      <c r="B1568" s="383"/>
      <c r="C1568" s="384"/>
    </row>
    <row r="1569" spans="1:3" s="381" customFormat="1" ht="11.25">
      <c r="A1569" s="382"/>
      <c r="B1569" s="383"/>
      <c r="C1569" s="384"/>
    </row>
    <row r="1570" spans="1:3" s="381" customFormat="1" ht="11.25">
      <c r="A1570" s="382"/>
      <c r="B1570" s="383"/>
      <c r="C1570" s="384"/>
    </row>
    <row r="1571" spans="1:3" s="381" customFormat="1" ht="11.25">
      <c r="A1571" s="382"/>
      <c r="B1571" s="383"/>
      <c r="C1571" s="384"/>
    </row>
    <row r="1572" spans="1:3" s="381" customFormat="1" ht="11.25">
      <c r="A1572" s="382"/>
      <c r="B1572" s="383"/>
      <c r="C1572" s="384"/>
    </row>
    <row r="1573" spans="1:3" s="381" customFormat="1" ht="11.25">
      <c r="A1573" s="382"/>
      <c r="B1573" s="383"/>
      <c r="C1573" s="384"/>
    </row>
    <row r="1574" spans="1:3" s="381" customFormat="1" ht="11.25">
      <c r="A1574" s="382"/>
      <c r="B1574" s="383"/>
      <c r="C1574" s="384"/>
    </row>
    <row r="1575" spans="1:3" s="381" customFormat="1" ht="11.25">
      <c r="A1575" s="382"/>
      <c r="B1575" s="383"/>
      <c r="C1575" s="384"/>
    </row>
    <row r="1576" spans="1:3" s="381" customFormat="1" ht="11.25">
      <c r="A1576" s="382"/>
      <c r="B1576" s="383"/>
      <c r="C1576" s="384"/>
    </row>
    <row r="1577" spans="1:3" s="381" customFormat="1" ht="11.25">
      <c r="A1577" s="382"/>
      <c r="B1577" s="383"/>
      <c r="C1577" s="384"/>
    </row>
    <row r="1578" spans="1:3" s="381" customFormat="1" ht="11.25">
      <c r="A1578" s="382"/>
      <c r="B1578" s="383"/>
      <c r="C1578" s="384"/>
    </row>
    <row r="1579" spans="1:3" s="381" customFormat="1" ht="11.25">
      <c r="A1579" s="382"/>
      <c r="B1579" s="383"/>
      <c r="C1579" s="384"/>
    </row>
    <row r="1580" spans="1:3" s="381" customFormat="1" ht="11.25">
      <c r="A1580" s="382"/>
      <c r="B1580" s="383"/>
      <c r="C1580" s="384"/>
    </row>
    <row r="1581" spans="1:3" s="381" customFormat="1" ht="11.25">
      <c r="A1581" s="382"/>
      <c r="B1581" s="383"/>
      <c r="C1581" s="384"/>
    </row>
    <row r="1582" spans="1:3" s="381" customFormat="1" ht="11.25">
      <c r="A1582" s="382"/>
      <c r="B1582" s="383"/>
      <c r="C1582" s="384"/>
    </row>
    <row r="1583" spans="1:3" s="381" customFormat="1" ht="11.25">
      <c r="A1583" s="382"/>
      <c r="B1583" s="383"/>
      <c r="C1583" s="384"/>
    </row>
    <row r="1584" spans="1:3" s="381" customFormat="1" ht="11.25">
      <c r="A1584" s="382"/>
      <c r="B1584" s="383"/>
      <c r="C1584" s="384"/>
    </row>
    <row r="1585" spans="1:3" s="381" customFormat="1" ht="11.25">
      <c r="A1585" s="382"/>
      <c r="B1585" s="383"/>
      <c r="C1585" s="384"/>
    </row>
    <row r="1586" spans="1:3" s="381" customFormat="1" ht="11.25">
      <c r="A1586" s="382"/>
      <c r="B1586" s="383"/>
      <c r="C1586" s="384"/>
    </row>
    <row r="1587" spans="1:3" s="381" customFormat="1" ht="11.25">
      <c r="A1587" s="382"/>
      <c r="B1587" s="383"/>
      <c r="C1587" s="384"/>
    </row>
    <row r="1588" spans="1:3" s="381" customFormat="1" ht="11.25">
      <c r="A1588" s="382"/>
      <c r="B1588" s="383"/>
      <c r="C1588" s="384"/>
    </row>
    <row r="1589" spans="1:3" s="381" customFormat="1" ht="11.25">
      <c r="A1589" s="382"/>
      <c r="B1589" s="383"/>
      <c r="C1589" s="384"/>
    </row>
    <row r="1590" spans="1:3" s="381" customFormat="1" ht="11.25">
      <c r="A1590" s="382"/>
      <c r="B1590" s="383"/>
      <c r="C1590" s="384"/>
    </row>
    <row r="1591" spans="1:3" s="381" customFormat="1" ht="11.25">
      <c r="A1591" s="382"/>
      <c r="B1591" s="383"/>
      <c r="C1591" s="384"/>
    </row>
    <row r="1592" spans="1:3" s="381" customFormat="1" ht="11.25">
      <c r="A1592" s="382"/>
      <c r="B1592" s="383"/>
      <c r="C1592" s="384"/>
    </row>
    <row r="1593" spans="1:3" s="381" customFormat="1" ht="11.25">
      <c r="A1593" s="382"/>
      <c r="B1593" s="383"/>
      <c r="C1593" s="384"/>
    </row>
    <row r="1594" spans="1:3" s="381" customFormat="1" ht="11.25">
      <c r="A1594" s="382"/>
      <c r="B1594" s="383"/>
      <c r="C1594" s="384"/>
    </row>
    <row r="1595" spans="1:3" s="381" customFormat="1" ht="11.25">
      <c r="A1595" s="382"/>
      <c r="B1595" s="383"/>
      <c r="C1595" s="384"/>
    </row>
    <row r="1596" spans="1:3" s="381" customFormat="1" ht="11.25">
      <c r="A1596" s="382"/>
      <c r="B1596" s="383"/>
      <c r="C1596" s="384"/>
    </row>
    <row r="1597" spans="1:3" s="381" customFormat="1" ht="11.25">
      <c r="A1597" s="382"/>
      <c r="B1597" s="383"/>
      <c r="C1597" s="384"/>
    </row>
    <row r="1598" spans="1:3" s="381" customFormat="1" ht="11.25">
      <c r="A1598" s="382"/>
      <c r="B1598" s="383"/>
      <c r="C1598" s="384"/>
    </row>
    <row r="1599" spans="1:3" s="381" customFormat="1" ht="11.25">
      <c r="A1599" s="382"/>
      <c r="B1599" s="383"/>
      <c r="C1599" s="384"/>
    </row>
    <row r="1600" spans="1:3" s="381" customFormat="1" ht="11.25">
      <c r="A1600" s="382"/>
      <c r="B1600" s="383"/>
      <c r="C1600" s="384"/>
    </row>
    <row r="1601" spans="1:3" s="381" customFormat="1" ht="11.25">
      <c r="A1601" s="382"/>
      <c r="B1601" s="383"/>
      <c r="C1601" s="384"/>
    </row>
    <row r="1602" spans="1:3" s="381" customFormat="1" ht="11.25">
      <c r="A1602" s="382"/>
      <c r="B1602" s="383"/>
      <c r="C1602" s="384"/>
    </row>
    <row r="1603" spans="1:3" s="381" customFormat="1" ht="11.25">
      <c r="A1603" s="382"/>
      <c r="B1603" s="383"/>
      <c r="C1603" s="384"/>
    </row>
    <row r="1604" spans="1:3" s="381" customFormat="1" ht="11.25">
      <c r="A1604" s="382"/>
      <c r="B1604" s="383"/>
      <c r="C1604" s="384"/>
    </row>
    <row r="1605" spans="1:3" s="381" customFormat="1" ht="11.25">
      <c r="A1605" s="382"/>
      <c r="B1605" s="383"/>
      <c r="C1605" s="384"/>
    </row>
    <row r="1606" spans="1:3" s="381" customFormat="1" ht="11.25">
      <c r="A1606" s="382"/>
      <c r="B1606" s="383"/>
      <c r="C1606" s="384"/>
    </row>
    <row r="1607" spans="1:3" s="381" customFormat="1" ht="11.25">
      <c r="A1607" s="382"/>
      <c r="B1607" s="383"/>
      <c r="C1607" s="384"/>
    </row>
    <row r="1608" spans="1:3" s="381" customFormat="1" ht="11.25">
      <c r="A1608" s="382"/>
      <c r="B1608" s="383"/>
      <c r="C1608" s="384"/>
    </row>
    <row r="1609" spans="1:3" s="381" customFormat="1" ht="11.25">
      <c r="A1609" s="382"/>
      <c r="B1609" s="383"/>
      <c r="C1609" s="384"/>
    </row>
    <row r="1610" spans="1:3" s="381" customFormat="1" ht="11.25">
      <c r="A1610" s="382"/>
      <c r="B1610" s="383"/>
      <c r="C1610" s="384"/>
    </row>
    <row r="1611" spans="1:3" s="381" customFormat="1" ht="11.25">
      <c r="A1611" s="382"/>
      <c r="B1611" s="383"/>
      <c r="C1611" s="384"/>
    </row>
    <row r="1612" spans="1:3" s="381" customFormat="1" ht="11.25">
      <c r="A1612" s="382"/>
      <c r="B1612" s="383"/>
      <c r="C1612" s="384"/>
    </row>
    <row r="1613" spans="1:3" s="381" customFormat="1" ht="11.25">
      <c r="A1613" s="382"/>
      <c r="B1613" s="383"/>
      <c r="C1613" s="384"/>
    </row>
    <row r="1614" spans="1:3" s="381" customFormat="1" ht="11.25">
      <c r="A1614" s="382"/>
      <c r="B1614" s="383"/>
      <c r="C1614" s="384"/>
    </row>
    <row r="1615" spans="1:3" s="381" customFormat="1" ht="11.25">
      <c r="A1615" s="382"/>
      <c r="B1615" s="383"/>
      <c r="C1615" s="384"/>
    </row>
    <row r="1616" spans="1:3" s="381" customFormat="1" ht="11.25">
      <c r="A1616" s="382"/>
      <c r="B1616" s="383"/>
      <c r="C1616" s="384"/>
    </row>
    <row r="1617" spans="1:3" s="381" customFormat="1" ht="11.25">
      <c r="A1617" s="382"/>
      <c r="B1617" s="383"/>
      <c r="C1617" s="384"/>
    </row>
    <row r="1618" spans="1:3" s="381" customFormat="1" ht="11.25">
      <c r="A1618" s="382"/>
      <c r="B1618" s="383"/>
      <c r="C1618" s="384"/>
    </row>
    <row r="1619" spans="1:3" s="381" customFormat="1" ht="11.25">
      <c r="A1619" s="382"/>
      <c r="B1619" s="383"/>
      <c r="C1619" s="384"/>
    </row>
    <row r="1620" spans="1:3" s="381" customFormat="1" ht="11.25">
      <c r="A1620" s="382"/>
      <c r="B1620" s="383"/>
      <c r="C1620" s="384"/>
    </row>
    <row r="1621" spans="1:3" s="381" customFormat="1" ht="11.25">
      <c r="A1621" s="382"/>
      <c r="B1621" s="383"/>
      <c r="C1621" s="384"/>
    </row>
    <row r="1622" spans="1:3" s="381" customFormat="1" ht="11.25">
      <c r="A1622" s="382"/>
      <c r="B1622" s="383"/>
      <c r="C1622" s="384"/>
    </row>
    <row r="1623" spans="1:3" s="381" customFormat="1" ht="11.25">
      <c r="A1623" s="382"/>
      <c r="B1623" s="383"/>
      <c r="C1623" s="384"/>
    </row>
    <row r="1624" spans="1:3" s="381" customFormat="1" ht="11.25">
      <c r="A1624" s="382"/>
      <c r="B1624" s="383"/>
      <c r="C1624" s="384"/>
    </row>
    <row r="1625" spans="1:3" s="381" customFormat="1" ht="11.25">
      <c r="A1625" s="382"/>
      <c r="B1625" s="383"/>
      <c r="C1625" s="384"/>
    </row>
    <row r="1626" spans="1:3" s="381" customFormat="1" ht="11.25">
      <c r="A1626" s="382"/>
      <c r="B1626" s="383"/>
      <c r="C1626" s="384"/>
    </row>
    <row r="1627" spans="1:3" s="381" customFormat="1" ht="11.25">
      <c r="A1627" s="382"/>
      <c r="B1627" s="383"/>
      <c r="C1627" s="384"/>
    </row>
    <row r="1628" spans="1:3" s="381" customFormat="1" ht="11.25">
      <c r="A1628" s="382"/>
      <c r="B1628" s="383"/>
      <c r="C1628" s="384"/>
    </row>
    <row r="1629" spans="1:3" s="381" customFormat="1" ht="11.25">
      <c r="A1629" s="382"/>
      <c r="B1629" s="383"/>
      <c r="C1629" s="384"/>
    </row>
    <row r="1630" spans="1:3" s="381" customFormat="1" ht="11.25">
      <c r="A1630" s="382"/>
      <c r="B1630" s="383"/>
      <c r="C1630" s="384"/>
    </row>
    <row r="1631" spans="1:3" s="381" customFormat="1" ht="11.25">
      <c r="A1631" s="382"/>
      <c r="B1631" s="383"/>
      <c r="C1631" s="384"/>
    </row>
    <row r="1632" spans="1:3" s="381" customFormat="1" ht="11.25">
      <c r="A1632" s="382"/>
      <c r="B1632" s="383"/>
      <c r="C1632" s="384"/>
    </row>
    <row r="1633" spans="1:3" s="381" customFormat="1" ht="11.25">
      <c r="A1633" s="382"/>
      <c r="B1633" s="383"/>
      <c r="C1633" s="384"/>
    </row>
    <row r="1634" spans="1:3" s="381" customFormat="1" ht="11.25">
      <c r="A1634" s="382"/>
      <c r="B1634" s="383"/>
      <c r="C1634" s="384"/>
    </row>
    <row r="1635" spans="1:3" s="381" customFormat="1" ht="11.25">
      <c r="A1635" s="382"/>
      <c r="B1635" s="383"/>
      <c r="C1635" s="384"/>
    </row>
    <row r="1636" spans="1:3" s="381" customFormat="1" ht="11.25">
      <c r="A1636" s="382"/>
      <c r="B1636" s="383"/>
      <c r="C1636" s="384"/>
    </row>
    <row r="1637" spans="1:3" s="381" customFormat="1" ht="11.25">
      <c r="A1637" s="382"/>
      <c r="B1637" s="383"/>
      <c r="C1637" s="384"/>
    </row>
    <row r="1638" spans="1:3" s="381" customFormat="1" ht="11.25">
      <c r="A1638" s="382"/>
      <c r="B1638" s="383"/>
      <c r="C1638" s="384"/>
    </row>
    <row r="1639" spans="1:3" s="381" customFormat="1" ht="11.25">
      <c r="A1639" s="382"/>
      <c r="B1639" s="383"/>
      <c r="C1639" s="384"/>
    </row>
    <row r="1640" spans="1:3" s="381" customFormat="1" ht="11.25">
      <c r="A1640" s="382"/>
      <c r="B1640" s="383"/>
      <c r="C1640" s="384"/>
    </row>
    <row r="1641" spans="1:3" s="381" customFormat="1" ht="11.25">
      <c r="A1641" s="382"/>
      <c r="B1641" s="383"/>
      <c r="C1641" s="384"/>
    </row>
    <row r="1642" spans="1:3" s="381" customFormat="1" ht="11.25">
      <c r="A1642" s="382"/>
      <c r="B1642" s="383"/>
      <c r="C1642" s="384"/>
    </row>
    <row r="1643" spans="1:3" s="381" customFormat="1" ht="11.25">
      <c r="A1643" s="382"/>
      <c r="B1643" s="383"/>
      <c r="C1643" s="384"/>
    </row>
    <row r="1644" spans="1:3" s="381" customFormat="1" ht="11.25">
      <c r="A1644" s="382"/>
      <c r="B1644" s="383"/>
      <c r="C1644" s="384"/>
    </row>
    <row r="1645" spans="1:3" s="381" customFormat="1" ht="11.25">
      <c r="A1645" s="382"/>
      <c r="B1645" s="383"/>
      <c r="C1645" s="384"/>
    </row>
    <row r="1646" spans="1:3" s="381" customFormat="1" ht="11.25">
      <c r="A1646" s="382"/>
      <c r="B1646" s="383"/>
      <c r="C1646" s="384"/>
    </row>
    <row r="1647" spans="1:3" s="381" customFormat="1" ht="11.25">
      <c r="A1647" s="382"/>
      <c r="B1647" s="383"/>
      <c r="C1647" s="384"/>
    </row>
    <row r="1648" spans="1:3" s="381" customFormat="1" ht="11.25">
      <c r="A1648" s="382"/>
      <c r="B1648" s="383"/>
      <c r="C1648" s="384"/>
    </row>
    <row r="1649" spans="1:3" s="381" customFormat="1" ht="11.25">
      <c r="A1649" s="382"/>
      <c r="B1649" s="383"/>
      <c r="C1649" s="384"/>
    </row>
    <row r="1650" spans="1:3" s="381" customFormat="1" ht="11.25">
      <c r="A1650" s="382"/>
      <c r="B1650" s="383"/>
      <c r="C1650" s="384"/>
    </row>
    <row r="1651" spans="1:3" s="381" customFormat="1" ht="11.25">
      <c r="A1651" s="382"/>
      <c r="B1651" s="383"/>
      <c r="C1651" s="384"/>
    </row>
    <row r="1652" spans="1:3" s="381" customFormat="1" ht="11.25">
      <c r="A1652" s="382"/>
      <c r="B1652" s="383"/>
      <c r="C1652" s="384"/>
    </row>
    <row r="1653" spans="1:3" s="381" customFormat="1" ht="11.25">
      <c r="A1653" s="382"/>
      <c r="B1653" s="383"/>
      <c r="C1653" s="384"/>
    </row>
    <row r="1654" spans="1:3" s="381" customFormat="1" ht="11.25">
      <c r="A1654" s="382"/>
      <c r="B1654" s="383"/>
      <c r="C1654" s="384"/>
    </row>
    <row r="1655" spans="1:3" s="381" customFormat="1" ht="11.25">
      <c r="A1655" s="382"/>
      <c r="B1655" s="383"/>
      <c r="C1655" s="384"/>
    </row>
    <row r="1656" spans="1:3" s="381" customFormat="1" ht="11.25">
      <c r="A1656" s="382"/>
      <c r="B1656" s="383"/>
      <c r="C1656" s="384"/>
    </row>
    <row r="1657" spans="1:3" s="381" customFormat="1" ht="11.25">
      <c r="A1657" s="382"/>
      <c r="B1657" s="383"/>
      <c r="C1657" s="384"/>
    </row>
    <row r="1658" spans="1:3" s="381" customFormat="1" ht="11.25">
      <c r="A1658" s="382"/>
      <c r="B1658" s="383"/>
      <c r="C1658" s="384"/>
    </row>
    <row r="1659" spans="1:3" s="381" customFormat="1" ht="11.25">
      <c r="A1659" s="382"/>
      <c r="B1659" s="383"/>
      <c r="C1659" s="384"/>
    </row>
    <row r="1660" spans="1:3" s="381" customFormat="1" ht="11.25">
      <c r="A1660" s="382"/>
      <c r="B1660" s="383"/>
      <c r="C1660" s="384"/>
    </row>
    <row r="1661" spans="1:3" s="381" customFormat="1" ht="11.25">
      <c r="A1661" s="382"/>
      <c r="B1661" s="383"/>
      <c r="C1661" s="384"/>
    </row>
    <row r="1662" spans="1:3" s="381" customFormat="1" ht="11.25">
      <c r="A1662" s="382"/>
      <c r="B1662" s="383"/>
      <c r="C1662" s="384"/>
    </row>
    <row r="1663" spans="1:3" s="381" customFormat="1" ht="11.25">
      <c r="A1663" s="382"/>
      <c r="B1663" s="383"/>
      <c r="C1663" s="384"/>
    </row>
    <row r="1664" spans="1:3" s="381" customFormat="1" ht="11.25">
      <c r="A1664" s="382"/>
      <c r="B1664" s="383"/>
      <c r="C1664" s="384"/>
    </row>
    <row r="1665" spans="1:3" s="381" customFormat="1" ht="11.25">
      <c r="A1665" s="382"/>
      <c r="B1665" s="383"/>
      <c r="C1665" s="384"/>
    </row>
    <row r="1666" spans="1:3" s="381" customFormat="1" ht="11.25">
      <c r="A1666" s="382"/>
      <c r="B1666" s="383"/>
      <c r="C1666" s="384"/>
    </row>
    <row r="1667" spans="1:3" s="381" customFormat="1" ht="11.25">
      <c r="A1667" s="382"/>
      <c r="B1667" s="383"/>
      <c r="C1667" s="384"/>
    </row>
    <row r="1668" spans="1:3" s="381" customFormat="1" ht="11.25">
      <c r="A1668" s="382"/>
      <c r="B1668" s="383"/>
      <c r="C1668" s="384"/>
    </row>
    <row r="1669" spans="1:3" s="381" customFormat="1" ht="11.25">
      <c r="A1669" s="382"/>
      <c r="B1669" s="383"/>
      <c r="C1669" s="384"/>
    </row>
    <row r="1670" spans="1:3" s="381" customFormat="1" ht="11.25">
      <c r="A1670" s="382"/>
      <c r="B1670" s="383"/>
      <c r="C1670" s="384"/>
    </row>
    <row r="1671" spans="1:3" s="381" customFormat="1" ht="11.25">
      <c r="A1671" s="382"/>
      <c r="B1671" s="383"/>
      <c r="C1671" s="384"/>
    </row>
    <row r="1672" spans="1:3" s="381" customFormat="1" ht="11.25">
      <c r="A1672" s="382"/>
      <c r="B1672" s="383"/>
      <c r="C1672" s="384"/>
    </row>
    <row r="1673" spans="1:3" s="381" customFormat="1" ht="11.25">
      <c r="A1673" s="382"/>
      <c r="B1673" s="383"/>
      <c r="C1673" s="384"/>
    </row>
    <row r="1674" spans="1:3" s="381" customFormat="1" ht="11.25">
      <c r="A1674" s="382"/>
      <c r="B1674" s="383"/>
      <c r="C1674" s="384"/>
    </row>
    <row r="1675" spans="1:3" s="381" customFormat="1" ht="11.25">
      <c r="A1675" s="382"/>
      <c r="B1675" s="383"/>
      <c r="C1675" s="384"/>
    </row>
    <row r="1676" spans="1:3" s="381" customFormat="1" ht="11.25">
      <c r="A1676" s="382"/>
      <c r="B1676" s="383"/>
      <c r="C1676" s="384"/>
    </row>
    <row r="1677" spans="1:3" s="381" customFormat="1" ht="11.25">
      <c r="A1677" s="382"/>
      <c r="B1677" s="383"/>
      <c r="C1677" s="384"/>
    </row>
    <row r="1678" spans="1:3" s="381" customFormat="1" ht="11.25">
      <c r="A1678" s="382"/>
      <c r="B1678" s="383"/>
      <c r="C1678" s="384"/>
    </row>
    <row r="1679" spans="1:3" s="381" customFormat="1" ht="11.25">
      <c r="A1679" s="382"/>
      <c r="B1679" s="383"/>
      <c r="C1679" s="384"/>
    </row>
    <row r="1680" spans="1:3" s="381" customFormat="1" ht="11.25">
      <c r="A1680" s="382"/>
      <c r="B1680" s="383"/>
      <c r="C1680" s="384"/>
    </row>
    <row r="1681" spans="1:3" s="381" customFormat="1" ht="11.25">
      <c r="A1681" s="382"/>
      <c r="B1681" s="383"/>
      <c r="C1681" s="384"/>
    </row>
    <row r="1682" spans="1:3" s="381" customFormat="1" ht="11.25">
      <c r="A1682" s="382"/>
      <c r="B1682" s="383"/>
      <c r="C1682" s="384"/>
    </row>
    <row r="1683" spans="1:3" s="381" customFormat="1" ht="11.25">
      <c r="A1683" s="382"/>
      <c r="B1683" s="383"/>
      <c r="C1683" s="384"/>
    </row>
    <row r="1684" spans="1:3" s="381" customFormat="1" ht="11.25">
      <c r="A1684" s="382"/>
      <c r="B1684" s="383"/>
      <c r="C1684" s="384"/>
    </row>
    <row r="1685" spans="1:3" s="381" customFormat="1" ht="11.25">
      <c r="A1685" s="382"/>
      <c r="B1685" s="383"/>
      <c r="C1685" s="384"/>
    </row>
    <row r="1686" spans="1:3" s="381" customFormat="1" ht="11.25">
      <c r="A1686" s="382"/>
      <c r="B1686" s="383"/>
      <c r="C1686" s="384"/>
    </row>
    <row r="1687" spans="1:3" s="381" customFormat="1" ht="11.25">
      <c r="A1687" s="382"/>
      <c r="B1687" s="383"/>
      <c r="C1687" s="384"/>
    </row>
    <row r="1688" spans="1:3" s="381" customFormat="1" ht="11.25">
      <c r="A1688" s="382"/>
      <c r="B1688" s="383"/>
      <c r="C1688" s="384"/>
    </row>
    <row r="1689" spans="1:3" s="381" customFormat="1" ht="11.25">
      <c r="A1689" s="382"/>
      <c r="B1689" s="383"/>
      <c r="C1689" s="384"/>
    </row>
    <row r="1690" spans="1:3" s="381" customFormat="1" ht="11.25">
      <c r="A1690" s="382"/>
      <c r="B1690" s="383"/>
      <c r="C1690" s="384"/>
    </row>
    <row r="1691" spans="1:3" s="381" customFormat="1" ht="11.25">
      <c r="A1691" s="382"/>
      <c r="B1691" s="383"/>
      <c r="C1691" s="384"/>
    </row>
    <row r="1692" spans="1:3" s="381" customFormat="1" ht="11.25">
      <c r="A1692" s="382"/>
      <c r="B1692" s="383"/>
      <c r="C1692" s="384"/>
    </row>
    <row r="1693" spans="1:3" s="381" customFormat="1" ht="11.25">
      <c r="A1693" s="382"/>
      <c r="B1693" s="383"/>
      <c r="C1693" s="384"/>
    </row>
    <row r="1694" spans="1:3" s="381" customFormat="1" ht="11.25">
      <c r="A1694" s="382"/>
      <c r="B1694" s="383"/>
      <c r="C1694" s="384"/>
    </row>
    <row r="1695" spans="1:3" s="381" customFormat="1" ht="11.25">
      <c r="A1695" s="382"/>
      <c r="B1695" s="383"/>
      <c r="C1695" s="384"/>
    </row>
    <row r="1696" spans="1:3" s="381" customFormat="1" ht="11.25">
      <c r="A1696" s="382"/>
      <c r="B1696" s="383"/>
      <c r="C1696" s="384"/>
    </row>
    <row r="1697" spans="1:3" s="381" customFormat="1" ht="11.25">
      <c r="A1697" s="382"/>
      <c r="B1697" s="383"/>
      <c r="C1697" s="384"/>
    </row>
    <row r="1698" spans="1:3" s="381" customFormat="1" ht="11.25">
      <c r="A1698" s="382"/>
      <c r="B1698" s="383"/>
      <c r="C1698" s="384"/>
    </row>
    <row r="1699" spans="1:3" s="381" customFormat="1" ht="11.25">
      <c r="A1699" s="382"/>
      <c r="B1699" s="383"/>
      <c r="C1699" s="384"/>
    </row>
    <row r="1700" spans="1:3" s="381" customFormat="1" ht="11.25">
      <c r="A1700" s="382"/>
      <c r="B1700" s="383"/>
      <c r="C1700" s="384"/>
    </row>
    <row r="1701" spans="1:3" s="381" customFormat="1" ht="11.25">
      <c r="A1701" s="382"/>
      <c r="B1701" s="383"/>
      <c r="C1701" s="384"/>
    </row>
    <row r="1702" spans="1:3" s="381" customFormat="1" ht="11.25">
      <c r="A1702" s="382"/>
      <c r="B1702" s="383"/>
      <c r="C1702" s="384"/>
    </row>
    <row r="1703" spans="1:3" s="381" customFormat="1" ht="11.25">
      <c r="A1703" s="382"/>
      <c r="B1703" s="383"/>
      <c r="C1703" s="384"/>
    </row>
    <row r="1704" spans="1:3" s="381" customFormat="1" ht="11.25">
      <c r="A1704" s="382"/>
      <c r="B1704" s="383"/>
      <c r="C1704" s="384"/>
    </row>
    <row r="1705" spans="1:3" s="381" customFormat="1" ht="11.25">
      <c r="A1705" s="382"/>
      <c r="B1705" s="383"/>
      <c r="C1705" s="384"/>
    </row>
    <row r="1706" spans="1:3" s="381" customFormat="1" ht="11.25">
      <c r="A1706" s="382"/>
      <c r="B1706" s="383"/>
      <c r="C1706" s="384"/>
    </row>
    <row r="1707" spans="1:3" s="381" customFormat="1" ht="11.25">
      <c r="A1707" s="382"/>
      <c r="B1707" s="383"/>
      <c r="C1707" s="384"/>
    </row>
    <row r="1708" spans="1:3" s="381" customFormat="1" ht="11.25">
      <c r="A1708" s="382"/>
      <c r="B1708" s="383"/>
      <c r="C1708" s="384"/>
    </row>
    <row r="1709" spans="1:3" s="381" customFormat="1" ht="11.25">
      <c r="A1709" s="382"/>
      <c r="B1709" s="383"/>
      <c r="C1709" s="384"/>
    </row>
    <row r="1710" spans="1:3" s="381" customFormat="1" ht="11.25">
      <c r="A1710" s="382"/>
      <c r="B1710" s="383"/>
      <c r="C1710" s="384"/>
    </row>
    <row r="1711" spans="1:3" s="381" customFormat="1" ht="11.25">
      <c r="A1711" s="382"/>
      <c r="B1711" s="383"/>
      <c r="C1711" s="384"/>
    </row>
    <row r="1712" spans="1:3" s="381" customFormat="1" ht="11.25">
      <c r="A1712" s="382"/>
      <c r="B1712" s="383"/>
      <c r="C1712" s="384"/>
    </row>
    <row r="1713" spans="1:3" s="381" customFormat="1" ht="11.25">
      <c r="A1713" s="382"/>
      <c r="B1713" s="383"/>
      <c r="C1713" s="384"/>
    </row>
    <row r="1714" spans="1:3" s="381" customFormat="1" ht="11.25">
      <c r="A1714" s="382"/>
      <c r="B1714" s="383"/>
      <c r="C1714" s="384"/>
    </row>
    <row r="1715" spans="1:3" s="381" customFormat="1" ht="11.25">
      <c r="A1715" s="382"/>
      <c r="B1715" s="383"/>
      <c r="C1715" s="384"/>
    </row>
    <row r="1716" spans="1:3" s="381" customFormat="1" ht="11.25">
      <c r="A1716" s="382"/>
      <c r="B1716" s="383"/>
      <c r="C1716" s="384"/>
    </row>
    <row r="1717" spans="1:3" s="381" customFormat="1" ht="11.25">
      <c r="A1717" s="382"/>
      <c r="B1717" s="383"/>
      <c r="C1717" s="384"/>
    </row>
    <row r="1718" spans="1:3" s="381" customFormat="1" ht="11.25">
      <c r="A1718" s="382"/>
      <c r="B1718" s="383"/>
      <c r="C1718" s="384"/>
    </row>
    <row r="1719" spans="1:3" s="381" customFormat="1" ht="11.25">
      <c r="A1719" s="382"/>
      <c r="B1719" s="383"/>
      <c r="C1719" s="384"/>
    </row>
    <row r="1720" spans="1:3" s="381" customFormat="1" ht="11.25">
      <c r="A1720" s="382"/>
      <c r="B1720" s="383"/>
      <c r="C1720" s="384"/>
    </row>
    <row r="1721" spans="1:3" s="381" customFormat="1" ht="11.25">
      <c r="A1721" s="382"/>
      <c r="B1721" s="383"/>
      <c r="C1721" s="384"/>
    </row>
    <row r="1722" spans="1:3" s="381" customFormat="1" ht="11.25">
      <c r="A1722" s="382"/>
      <c r="B1722" s="383"/>
      <c r="C1722" s="384"/>
    </row>
    <row r="1723" spans="1:3" s="381" customFormat="1" ht="11.25">
      <c r="A1723" s="382"/>
      <c r="B1723" s="383"/>
      <c r="C1723" s="384"/>
    </row>
    <row r="1724" spans="1:3" s="381" customFormat="1" ht="11.25">
      <c r="A1724" s="382"/>
      <c r="B1724" s="383"/>
      <c r="C1724" s="384"/>
    </row>
    <row r="1725" spans="1:3" s="381" customFormat="1" ht="11.25">
      <c r="A1725" s="382"/>
      <c r="B1725" s="383"/>
      <c r="C1725" s="384"/>
    </row>
    <row r="1726" spans="1:3" s="381" customFormat="1" ht="11.25">
      <c r="A1726" s="382"/>
      <c r="B1726" s="383"/>
      <c r="C1726" s="384"/>
    </row>
    <row r="1727" spans="1:3" s="381" customFormat="1" ht="11.25">
      <c r="A1727" s="382"/>
      <c r="B1727" s="383"/>
      <c r="C1727" s="384"/>
    </row>
    <row r="1728" spans="1:3" s="381" customFormat="1" ht="11.25">
      <c r="A1728" s="382"/>
      <c r="B1728" s="383"/>
      <c r="C1728" s="384"/>
    </row>
    <row r="1729" spans="1:3" s="381" customFormat="1" ht="11.25">
      <c r="A1729" s="382"/>
      <c r="B1729" s="383"/>
      <c r="C1729" s="384"/>
    </row>
    <row r="1730" spans="1:3" s="381" customFormat="1" ht="11.25">
      <c r="A1730" s="382"/>
      <c r="B1730" s="383"/>
      <c r="C1730" s="384"/>
    </row>
    <row r="1731" spans="1:3" s="381" customFormat="1" ht="11.25">
      <c r="A1731" s="382"/>
      <c r="B1731" s="383"/>
      <c r="C1731" s="384"/>
    </row>
    <row r="1732" spans="1:3" s="381" customFormat="1" ht="11.25">
      <c r="A1732" s="382"/>
      <c r="B1732" s="383"/>
      <c r="C1732" s="384"/>
    </row>
    <row r="1733" spans="1:3" s="381" customFormat="1" ht="11.25">
      <c r="A1733" s="382"/>
      <c r="B1733" s="383"/>
      <c r="C1733" s="384"/>
    </row>
    <row r="1734" spans="1:3" s="381" customFormat="1" ht="11.25">
      <c r="A1734" s="382"/>
      <c r="B1734" s="383"/>
      <c r="C1734" s="384"/>
    </row>
    <row r="1735" spans="1:3" s="381" customFormat="1" ht="11.25">
      <c r="A1735" s="382"/>
      <c r="B1735" s="383"/>
      <c r="C1735" s="384"/>
    </row>
    <row r="1736" spans="1:3" s="381" customFormat="1" ht="11.25">
      <c r="A1736" s="382"/>
      <c r="B1736" s="383"/>
      <c r="C1736" s="384"/>
    </row>
    <row r="1737" spans="1:3" s="381" customFormat="1" ht="11.25">
      <c r="A1737" s="382"/>
      <c r="B1737" s="383"/>
      <c r="C1737" s="384"/>
    </row>
    <row r="1738" spans="1:3" s="381" customFormat="1" ht="11.25">
      <c r="A1738" s="382"/>
      <c r="B1738" s="383"/>
      <c r="C1738" s="384"/>
    </row>
    <row r="1739" spans="1:3" s="381" customFormat="1" ht="11.25">
      <c r="A1739" s="382"/>
      <c r="B1739" s="383"/>
      <c r="C1739" s="384"/>
    </row>
    <row r="1740" spans="1:3" s="381" customFormat="1" ht="11.25">
      <c r="A1740" s="382"/>
      <c r="B1740" s="383"/>
      <c r="C1740" s="384"/>
    </row>
    <row r="1741" spans="1:3" s="381" customFormat="1" ht="11.25">
      <c r="A1741" s="382"/>
      <c r="B1741" s="383"/>
      <c r="C1741" s="384"/>
    </row>
    <row r="1742" spans="1:3" s="381" customFormat="1" ht="11.25">
      <c r="A1742" s="382"/>
      <c r="B1742" s="383"/>
      <c r="C1742" s="384"/>
    </row>
    <row r="1743" spans="1:3" s="381" customFormat="1" ht="11.25">
      <c r="A1743" s="382"/>
      <c r="B1743" s="383"/>
      <c r="C1743" s="384"/>
    </row>
    <row r="1744" spans="1:3" s="381" customFormat="1" ht="11.25">
      <c r="A1744" s="382"/>
      <c r="B1744" s="383"/>
      <c r="C1744" s="384"/>
    </row>
    <row r="1745" spans="1:3" s="381" customFormat="1" ht="11.25">
      <c r="A1745" s="382"/>
      <c r="B1745" s="383"/>
      <c r="C1745" s="384"/>
    </row>
    <row r="1746" spans="1:3" s="381" customFormat="1" ht="11.25">
      <c r="A1746" s="382"/>
      <c r="B1746" s="383"/>
      <c r="C1746" s="384"/>
    </row>
    <row r="1747" spans="1:3" s="381" customFormat="1" ht="11.25">
      <c r="A1747" s="382"/>
      <c r="B1747" s="383"/>
      <c r="C1747" s="384"/>
    </row>
    <row r="1748" spans="1:3" s="381" customFormat="1" ht="11.25">
      <c r="A1748" s="382"/>
      <c r="B1748" s="383"/>
      <c r="C1748" s="384"/>
    </row>
    <row r="1749" spans="1:3" s="381" customFormat="1" ht="11.25">
      <c r="A1749" s="382"/>
      <c r="B1749" s="383"/>
      <c r="C1749" s="384"/>
    </row>
    <row r="1750" spans="1:3" s="381" customFormat="1" ht="11.25">
      <c r="A1750" s="382"/>
      <c r="B1750" s="383"/>
      <c r="C1750" s="384"/>
    </row>
    <row r="1751" spans="1:3" s="381" customFormat="1" ht="11.25">
      <c r="A1751" s="382"/>
      <c r="B1751" s="383"/>
      <c r="C1751" s="384"/>
    </row>
    <row r="1752" spans="1:3" s="381" customFormat="1" ht="11.25">
      <c r="A1752" s="382"/>
      <c r="B1752" s="383"/>
      <c r="C1752" s="384"/>
    </row>
    <row r="1753" spans="1:3" s="381" customFormat="1" ht="11.25">
      <c r="A1753" s="382"/>
      <c r="B1753" s="383"/>
      <c r="C1753" s="384"/>
    </row>
    <row r="1754" spans="1:3" s="381" customFormat="1" ht="11.25">
      <c r="A1754" s="382"/>
      <c r="B1754" s="383"/>
      <c r="C1754" s="384"/>
    </row>
    <row r="1755" spans="1:3" s="381" customFormat="1" ht="11.25">
      <c r="A1755" s="382"/>
      <c r="B1755" s="383"/>
      <c r="C1755" s="384"/>
    </row>
    <row r="1756" spans="1:3" s="381" customFormat="1" ht="11.25">
      <c r="A1756" s="382"/>
      <c r="B1756" s="383"/>
      <c r="C1756" s="384"/>
    </row>
    <row r="1757" spans="1:3" s="381" customFormat="1" ht="11.25">
      <c r="A1757" s="382"/>
      <c r="B1757" s="383"/>
      <c r="C1757" s="384"/>
    </row>
    <row r="1758" spans="1:3" s="381" customFormat="1" ht="11.25">
      <c r="A1758" s="382"/>
      <c r="B1758" s="383"/>
      <c r="C1758" s="384"/>
    </row>
    <row r="1759" spans="1:3" s="381" customFormat="1" ht="11.25">
      <c r="A1759" s="382"/>
      <c r="B1759" s="383"/>
      <c r="C1759" s="384"/>
    </row>
    <row r="1760" spans="1:3" s="381" customFormat="1" ht="11.25">
      <c r="A1760" s="382"/>
      <c r="B1760" s="383"/>
      <c r="C1760" s="384"/>
    </row>
    <row r="1761" spans="1:3" s="381" customFormat="1" ht="11.25">
      <c r="A1761" s="382"/>
      <c r="B1761" s="383"/>
      <c r="C1761" s="384"/>
    </row>
    <row r="1762" spans="1:3" s="381" customFormat="1" ht="11.25">
      <c r="A1762" s="382"/>
      <c r="B1762" s="383"/>
      <c r="C1762" s="384"/>
    </row>
    <row r="1763" spans="1:3" s="381" customFormat="1" ht="11.25">
      <c r="A1763" s="382"/>
      <c r="B1763" s="383"/>
      <c r="C1763" s="384"/>
    </row>
    <row r="1764" spans="1:3" s="381" customFormat="1" ht="11.25">
      <c r="A1764" s="382"/>
      <c r="B1764" s="383"/>
      <c r="C1764" s="384"/>
    </row>
    <row r="1765" spans="1:3" s="381" customFormat="1" ht="11.25">
      <c r="A1765" s="382"/>
      <c r="B1765" s="383"/>
      <c r="C1765" s="384"/>
    </row>
    <row r="1766" spans="1:3" s="381" customFormat="1" ht="11.25">
      <c r="A1766" s="382"/>
      <c r="B1766" s="383"/>
      <c r="C1766" s="384"/>
    </row>
    <row r="1767" spans="1:3" s="381" customFormat="1" ht="11.25">
      <c r="A1767" s="382"/>
      <c r="B1767" s="383"/>
      <c r="C1767" s="384"/>
    </row>
    <row r="1768" spans="1:3" s="381" customFormat="1" ht="11.25">
      <c r="A1768" s="382"/>
      <c r="B1768" s="383"/>
      <c r="C1768" s="384"/>
    </row>
    <row r="1769" spans="1:3" s="381" customFormat="1" ht="11.25">
      <c r="A1769" s="382"/>
      <c r="B1769" s="383"/>
      <c r="C1769" s="384"/>
    </row>
    <row r="1770" spans="1:3" s="381" customFormat="1" ht="11.25">
      <c r="A1770" s="382"/>
      <c r="B1770" s="383"/>
      <c r="C1770" s="384"/>
    </row>
    <row r="1771" spans="1:3" s="381" customFormat="1" ht="11.25">
      <c r="A1771" s="382"/>
      <c r="B1771" s="383"/>
      <c r="C1771" s="384"/>
    </row>
    <row r="1772" spans="1:3" s="381" customFormat="1" ht="11.25">
      <c r="A1772" s="382"/>
      <c r="B1772" s="383"/>
      <c r="C1772" s="384"/>
    </row>
    <row r="1773" spans="1:3" s="381" customFormat="1" ht="11.25">
      <c r="A1773" s="382"/>
      <c r="B1773" s="383"/>
      <c r="C1773" s="384"/>
    </row>
    <row r="1774" spans="1:3" s="381" customFormat="1" ht="11.25">
      <c r="A1774" s="382"/>
      <c r="B1774" s="383"/>
      <c r="C1774" s="384"/>
    </row>
    <row r="1775" spans="1:3" s="381" customFormat="1" ht="11.25">
      <c r="A1775" s="382"/>
      <c r="B1775" s="383"/>
      <c r="C1775" s="384"/>
    </row>
    <row r="1776" spans="1:3" s="381" customFormat="1" ht="11.25">
      <c r="A1776" s="382"/>
      <c r="B1776" s="383"/>
      <c r="C1776" s="384"/>
    </row>
    <row r="1777" spans="1:3" s="381" customFormat="1" ht="11.25">
      <c r="A1777" s="382"/>
      <c r="B1777" s="383"/>
      <c r="C1777" s="384"/>
    </row>
    <row r="1778" spans="1:3" s="381" customFormat="1" ht="11.25">
      <c r="A1778" s="382"/>
      <c r="B1778" s="383"/>
      <c r="C1778" s="384"/>
    </row>
    <row r="1779" spans="1:3" s="381" customFormat="1" ht="11.25">
      <c r="A1779" s="382"/>
      <c r="B1779" s="383"/>
      <c r="C1779" s="384"/>
    </row>
    <row r="1780" spans="1:3" s="381" customFormat="1" ht="11.25">
      <c r="A1780" s="382"/>
      <c r="B1780" s="383"/>
      <c r="C1780" s="384"/>
    </row>
    <row r="1781" spans="1:3" s="381" customFormat="1" ht="11.25">
      <c r="A1781" s="382"/>
      <c r="B1781" s="383"/>
      <c r="C1781" s="384"/>
    </row>
    <row r="1782" spans="1:3" s="381" customFormat="1" ht="11.25">
      <c r="A1782" s="382"/>
      <c r="B1782" s="383"/>
      <c r="C1782" s="384"/>
    </row>
    <row r="1783" spans="1:3" s="381" customFormat="1" ht="11.25">
      <c r="A1783" s="382"/>
      <c r="B1783" s="383"/>
      <c r="C1783" s="384"/>
    </row>
    <row r="1784" spans="1:3" s="381" customFormat="1" ht="11.25">
      <c r="A1784" s="382"/>
      <c r="B1784" s="383"/>
      <c r="C1784" s="384"/>
    </row>
    <row r="1785" spans="1:3" s="381" customFormat="1" ht="11.25">
      <c r="A1785" s="382"/>
      <c r="B1785" s="383"/>
      <c r="C1785" s="384"/>
    </row>
    <row r="1786" spans="1:3" s="381" customFormat="1" ht="11.25">
      <c r="A1786" s="382"/>
      <c r="B1786" s="383"/>
      <c r="C1786" s="384"/>
    </row>
    <row r="1787" spans="1:3" s="381" customFormat="1" ht="11.25">
      <c r="A1787" s="382"/>
      <c r="B1787" s="383"/>
      <c r="C1787" s="384"/>
    </row>
    <row r="1788" spans="1:3" s="381" customFormat="1" ht="11.25">
      <c r="A1788" s="382"/>
      <c r="B1788" s="383"/>
      <c r="C1788" s="384"/>
    </row>
    <row r="1789" spans="1:3" s="381" customFormat="1" ht="11.25">
      <c r="A1789" s="382"/>
      <c r="B1789" s="383"/>
      <c r="C1789" s="384"/>
    </row>
    <row r="1790" spans="1:3" s="381" customFormat="1" ht="11.25">
      <c r="A1790" s="382"/>
      <c r="B1790" s="383"/>
      <c r="C1790" s="384"/>
    </row>
    <row r="1791" spans="1:3" s="381" customFormat="1" ht="11.25">
      <c r="A1791" s="382"/>
      <c r="B1791" s="383"/>
      <c r="C1791" s="384"/>
    </row>
    <row r="1792" spans="1:3" s="381" customFormat="1" ht="11.25">
      <c r="A1792" s="382"/>
      <c r="B1792" s="383"/>
      <c r="C1792" s="384"/>
    </row>
    <row r="1793" spans="1:3" s="381" customFormat="1" ht="11.25">
      <c r="A1793" s="382"/>
      <c r="B1793" s="383"/>
      <c r="C1793" s="384"/>
    </row>
    <row r="1794" spans="1:3" s="381" customFormat="1" ht="11.25">
      <c r="A1794" s="382"/>
      <c r="B1794" s="383"/>
      <c r="C1794" s="384"/>
    </row>
    <row r="1795" spans="1:3" s="381" customFormat="1" ht="11.25">
      <c r="A1795" s="382"/>
      <c r="B1795" s="383"/>
      <c r="C1795" s="384"/>
    </row>
    <row r="1796" spans="1:3" s="381" customFormat="1" ht="11.25">
      <c r="A1796" s="382"/>
      <c r="B1796" s="383"/>
      <c r="C1796" s="384"/>
    </row>
    <row r="1797" spans="1:3" s="381" customFormat="1" ht="11.25">
      <c r="A1797" s="382"/>
      <c r="B1797" s="383"/>
      <c r="C1797" s="384"/>
    </row>
    <row r="1798" spans="1:3" s="381" customFormat="1" ht="11.25">
      <c r="A1798" s="382"/>
      <c r="B1798" s="383"/>
      <c r="C1798" s="384"/>
    </row>
    <row r="1799" spans="1:3" s="381" customFormat="1" ht="11.25">
      <c r="A1799" s="382"/>
      <c r="B1799" s="383"/>
      <c r="C1799" s="384"/>
    </row>
    <row r="1800" spans="1:3" s="381" customFormat="1" ht="11.25">
      <c r="A1800" s="382"/>
      <c r="B1800" s="383"/>
      <c r="C1800" s="384"/>
    </row>
    <row r="1801" spans="1:3" s="381" customFormat="1" ht="11.25">
      <c r="A1801" s="382"/>
      <c r="B1801" s="383"/>
      <c r="C1801" s="384"/>
    </row>
    <row r="1802" spans="1:3" s="381" customFormat="1" ht="11.25">
      <c r="A1802" s="382"/>
      <c r="B1802" s="383"/>
      <c r="C1802" s="384"/>
    </row>
    <row r="1803" spans="1:3" s="381" customFormat="1" ht="11.25">
      <c r="A1803" s="382"/>
      <c r="B1803" s="383"/>
      <c r="C1803" s="384"/>
    </row>
    <row r="1804" spans="1:3" s="381" customFormat="1" ht="11.25">
      <c r="A1804" s="382"/>
      <c r="B1804" s="383"/>
      <c r="C1804" s="384"/>
    </row>
    <row r="1805" spans="1:3" s="381" customFormat="1" ht="11.25">
      <c r="A1805" s="382"/>
      <c r="B1805" s="383"/>
      <c r="C1805" s="384"/>
    </row>
    <row r="1806" spans="1:3" s="381" customFormat="1" ht="11.25">
      <c r="A1806" s="382"/>
      <c r="B1806" s="383"/>
      <c r="C1806" s="384"/>
    </row>
    <row r="1807" spans="1:3" s="381" customFormat="1" ht="11.25">
      <c r="A1807" s="382"/>
      <c r="B1807" s="383"/>
      <c r="C1807" s="384"/>
    </row>
    <row r="1808" spans="1:3" s="381" customFormat="1" ht="11.25">
      <c r="A1808" s="382"/>
      <c r="B1808" s="383"/>
      <c r="C1808" s="384"/>
    </row>
    <row r="1809" spans="1:3" s="381" customFormat="1" ht="11.25">
      <c r="A1809" s="382"/>
      <c r="B1809" s="383"/>
      <c r="C1809" s="384"/>
    </row>
    <row r="1810" spans="1:3" s="381" customFormat="1" ht="11.25">
      <c r="A1810" s="382"/>
      <c r="B1810" s="383"/>
      <c r="C1810" s="384"/>
    </row>
    <row r="1811" spans="1:3" s="381" customFormat="1" ht="11.25">
      <c r="A1811" s="382"/>
      <c r="B1811" s="383"/>
      <c r="C1811" s="384"/>
    </row>
    <row r="1812" spans="1:3" s="381" customFormat="1" ht="11.25">
      <c r="A1812" s="382"/>
      <c r="B1812" s="383"/>
      <c r="C1812" s="384"/>
    </row>
    <row r="1813" spans="1:3" s="381" customFormat="1" ht="11.25">
      <c r="A1813" s="382"/>
      <c r="B1813" s="383"/>
      <c r="C1813" s="384"/>
    </row>
    <row r="1814" spans="1:3" s="381" customFormat="1" ht="11.25">
      <c r="A1814" s="382"/>
      <c r="B1814" s="383"/>
      <c r="C1814" s="384"/>
    </row>
    <row r="1815" spans="1:3" s="381" customFormat="1" ht="11.25">
      <c r="A1815" s="382"/>
      <c r="B1815" s="383"/>
      <c r="C1815" s="384"/>
    </row>
    <row r="1816" spans="1:3" s="381" customFormat="1" ht="11.25">
      <c r="A1816" s="382"/>
      <c r="B1816" s="383"/>
      <c r="C1816" s="384"/>
    </row>
    <row r="1817" spans="1:3" s="381" customFormat="1" ht="11.25">
      <c r="A1817" s="382"/>
      <c r="B1817" s="383"/>
      <c r="C1817" s="384"/>
    </row>
    <row r="1818" spans="1:3" s="381" customFormat="1" ht="11.25">
      <c r="A1818" s="382"/>
      <c r="B1818" s="383"/>
      <c r="C1818" s="384"/>
    </row>
    <row r="1819" spans="1:3" s="381" customFormat="1" ht="11.25">
      <c r="A1819" s="382"/>
      <c r="B1819" s="383"/>
      <c r="C1819" s="384"/>
    </row>
    <row r="1820" spans="1:3" s="381" customFormat="1" ht="11.25">
      <c r="A1820" s="382"/>
      <c r="B1820" s="383"/>
      <c r="C1820" s="384"/>
    </row>
    <row r="1821" spans="1:3" s="381" customFormat="1" ht="11.25">
      <c r="A1821" s="382"/>
      <c r="B1821" s="383"/>
      <c r="C1821" s="384"/>
    </row>
    <row r="1822" spans="1:3" s="381" customFormat="1" ht="11.25">
      <c r="A1822" s="382"/>
      <c r="B1822" s="383"/>
      <c r="C1822" s="384"/>
    </row>
    <row r="1823" spans="1:3" s="381" customFormat="1" ht="11.25">
      <c r="A1823" s="382"/>
      <c r="B1823" s="383"/>
      <c r="C1823" s="384"/>
    </row>
    <row r="1824" spans="1:3" s="381" customFormat="1" ht="11.25">
      <c r="A1824" s="382"/>
      <c r="B1824" s="383"/>
      <c r="C1824" s="384"/>
    </row>
    <row r="1825" spans="1:12" ht="11.25">
      <c r="A1825" s="382"/>
      <c r="B1825" s="383"/>
      <c r="C1825" s="384"/>
      <c r="D1825" s="381"/>
      <c r="E1825" s="381"/>
      <c r="F1825" s="381"/>
      <c r="G1825" s="381"/>
      <c r="H1825" s="381"/>
      <c r="I1825" s="381"/>
      <c r="J1825" s="381"/>
      <c r="K1825" s="381"/>
      <c r="L1825" s="381"/>
    </row>
    <row r="1826" spans="1:11" ht="11.25">
      <c r="A1826" s="382"/>
      <c r="B1826" s="383"/>
      <c r="C1826" s="384"/>
      <c r="D1826" s="381"/>
      <c r="E1826" s="381"/>
      <c r="F1826" s="381"/>
      <c r="G1826" s="381"/>
      <c r="H1826" s="381"/>
      <c r="I1826" s="381"/>
      <c r="J1826" s="381"/>
      <c r="K1826" s="381"/>
    </row>
    <row r="1827" spans="1:11" ht="11.25">
      <c r="A1827" s="382"/>
      <c r="B1827" s="383"/>
      <c r="C1827" s="384"/>
      <c r="D1827" s="381"/>
      <c r="E1827" s="381"/>
      <c r="F1827" s="381"/>
      <c r="G1827" s="381"/>
      <c r="H1827" s="381"/>
      <c r="I1827" s="381"/>
      <c r="J1827" s="381"/>
      <c r="K1827" s="381"/>
    </row>
    <row r="1828" spans="1:11" ht="11.25">
      <c r="A1828" s="382"/>
      <c r="C1828" s="384"/>
      <c r="D1828" s="381"/>
      <c r="E1828" s="381"/>
      <c r="F1828" s="381"/>
      <c r="G1828" s="381"/>
      <c r="H1828" s="381"/>
      <c r="I1828" s="381"/>
      <c r="J1828" s="381"/>
      <c r="K1828" s="381"/>
    </row>
    <row r="1829" spans="1:11" ht="11.25">
      <c r="A1829" s="382"/>
      <c r="C1829" s="384"/>
      <c r="D1829" s="381"/>
      <c r="E1829" s="381"/>
      <c r="F1829" s="381"/>
      <c r="G1829" s="381"/>
      <c r="H1829" s="381"/>
      <c r="I1829" s="381"/>
      <c r="J1829" s="381"/>
      <c r="K1829" s="381"/>
    </row>
  </sheetData>
  <sheetProtection/>
  <mergeCells count="2">
    <mergeCell ref="B10:C10"/>
    <mergeCell ref="B12:C12"/>
  </mergeCells>
  <printOptions/>
  <pageMargins left="1.3779527559055118" right="0.2362204724409449" top="1.3779527559055118" bottom="0.984251968503937" header="0.5118110236220472" footer="0.5118110236220472"/>
  <pageSetup firstPageNumber="35" useFirstPageNumber="1" horizontalDpi="600" verticalDpi="600" orientation="portrait" paperSize="9"/>
  <headerFooter alignWithMargins="0">
    <oddHeader>&amp;L               
               Objekt: cesta R3-653, odsek 1363 Sodražica - Hrib (km 9,826 - km 10,575)
               Del objekta: PODPORNI ZID 5 (od P35-12,5 m do P35+12,5 m)&amp;C&amp;"Arial,Bold"&amp;12REKAPITULACIJA&amp;Rst.&amp;P</oddHeader>
  </headerFooter>
</worksheet>
</file>

<file path=xl/worksheets/sheet15.xml><?xml version="1.0" encoding="utf-8"?>
<worksheet xmlns="http://schemas.openxmlformats.org/spreadsheetml/2006/main" xmlns:r="http://schemas.openxmlformats.org/officeDocument/2006/relationships">
  <dimension ref="A1:DV146"/>
  <sheetViews>
    <sheetView zoomScale="125" zoomScaleNormal="125" zoomScaleSheetLayoutView="100" zoomScalePageLayoutView="0" workbookViewId="0" topLeftCell="A22">
      <selection activeCell="C23" sqref="C23"/>
    </sheetView>
  </sheetViews>
  <sheetFormatPr defaultColWidth="8.7109375" defaultRowHeight="12.75"/>
  <cols>
    <col min="1" max="1" width="6.7109375" style="24" customWidth="1"/>
    <col min="2" max="2" width="5.7109375" style="24" customWidth="1"/>
    <col min="3" max="3" width="38.7109375" style="24" customWidth="1"/>
    <col min="4" max="4" width="25.421875" style="24" hidden="1" customWidth="1"/>
    <col min="5" max="5" width="8.7109375" style="143" customWidth="1"/>
    <col min="6" max="6" width="10.7109375" style="24" hidden="1" customWidth="1"/>
    <col min="7" max="7" width="10.7109375" style="24" customWidth="1"/>
    <col min="8" max="8" width="13.28125" style="79" hidden="1" customWidth="1"/>
    <col min="9" max="9" width="13.28125" style="0" customWidth="1"/>
    <col min="10" max="10" width="8.7109375" style="0" customWidth="1"/>
    <col min="11" max="11" width="15.140625" style="0" hidden="1" customWidth="1"/>
    <col min="12" max="13" width="0" style="0" hidden="1" customWidth="1"/>
    <col min="14" max="14" width="15.28125" style="0" hidden="1" customWidth="1"/>
    <col min="15" max="15" width="0" style="0" hidden="1" customWidth="1"/>
    <col min="16" max="16" width="11.28125" style="0" hidden="1" customWidth="1"/>
  </cols>
  <sheetData>
    <row r="1" spans="1:126" ht="19.5" customHeight="1">
      <c r="A1" s="512" t="s">
        <v>34</v>
      </c>
      <c r="B1" s="529" t="s">
        <v>36</v>
      </c>
      <c r="C1" s="538" t="s">
        <v>35</v>
      </c>
      <c r="D1" s="263"/>
      <c r="E1" s="539" t="s">
        <v>33</v>
      </c>
      <c r="F1" s="523" t="s">
        <v>117</v>
      </c>
      <c r="G1" s="521" t="s">
        <v>118</v>
      </c>
      <c r="H1" s="523" t="s">
        <v>119</v>
      </c>
      <c r="I1" s="519" t="s">
        <v>120</v>
      </c>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row>
    <row r="2" spans="1:126" ht="19.5" customHeight="1" thickBot="1">
      <c r="A2" s="513"/>
      <c r="B2" s="525"/>
      <c r="C2" s="531"/>
      <c r="D2" s="42"/>
      <c r="E2" s="528"/>
      <c r="F2" s="525"/>
      <c r="G2" s="522"/>
      <c r="H2" s="524"/>
      <c r="I2" s="520"/>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row>
    <row r="3" spans="1:126" ht="15" customHeight="1">
      <c r="A3" s="19" t="s">
        <v>37</v>
      </c>
      <c r="B3" s="494" t="s">
        <v>38</v>
      </c>
      <c r="C3" s="534"/>
      <c r="D3" s="265"/>
      <c r="E3" s="266"/>
      <c r="F3" s="267"/>
      <c r="G3" s="267"/>
      <c r="H3" s="268"/>
      <c r="I3" s="156"/>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row>
    <row r="4" spans="1:126" ht="12" customHeight="1">
      <c r="A4" s="7"/>
      <c r="B4" s="18"/>
      <c r="C4" s="44"/>
      <c r="D4" s="33"/>
      <c r="E4" s="269"/>
      <c r="F4" s="270"/>
      <c r="G4" s="270"/>
      <c r="H4" s="271"/>
      <c r="I4" s="156"/>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row>
    <row r="5" spans="1:126" ht="15" customHeight="1">
      <c r="A5" s="6" t="s">
        <v>39</v>
      </c>
      <c r="B5" s="514" t="s">
        <v>40</v>
      </c>
      <c r="C5" s="515"/>
      <c r="D5" s="272"/>
      <c r="E5" s="269"/>
      <c r="F5" s="270"/>
      <c r="G5" s="270"/>
      <c r="H5" s="271"/>
      <c r="I5" s="156"/>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row>
    <row r="6" spans="1:126" ht="12" customHeight="1">
      <c r="A6" s="6"/>
      <c r="B6" s="122"/>
      <c r="C6" s="34"/>
      <c r="D6" s="272"/>
      <c r="E6" s="269"/>
      <c r="F6" s="270"/>
      <c r="G6" s="270"/>
      <c r="H6" s="271"/>
      <c r="I6" s="156"/>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row>
    <row r="7" spans="1:126" ht="25.5">
      <c r="A7" s="20" t="s">
        <v>325</v>
      </c>
      <c r="B7" s="20" t="s">
        <v>44</v>
      </c>
      <c r="C7" s="25" t="s">
        <v>326</v>
      </c>
      <c r="D7" s="45"/>
      <c r="E7" s="135">
        <v>1</v>
      </c>
      <c r="F7" s="273">
        <v>380000</v>
      </c>
      <c r="G7" s="274"/>
      <c r="H7" s="275">
        <f>E7*F7</f>
        <v>380000</v>
      </c>
      <c r="I7" s="276">
        <f>+E7*G7</f>
        <v>0</v>
      </c>
      <c r="J7" s="1"/>
      <c r="K7" s="1"/>
      <c r="L7" s="1"/>
      <c r="M7" s="277"/>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row>
    <row r="8" spans="1:13" ht="12" customHeight="1" thickBot="1">
      <c r="A8" s="21"/>
      <c r="B8" s="21"/>
      <c r="C8" s="21"/>
      <c r="D8" s="21"/>
      <c r="E8" s="278"/>
      <c r="F8" s="21"/>
      <c r="G8" s="21"/>
      <c r="H8" s="76"/>
      <c r="I8" s="159"/>
      <c r="M8" s="277"/>
    </row>
    <row r="9" spans="1:126" ht="15" customHeight="1" thickTop="1">
      <c r="A9" s="22" t="s">
        <v>39</v>
      </c>
      <c r="B9" s="497" t="s">
        <v>41</v>
      </c>
      <c r="C9" s="526"/>
      <c r="D9" s="279"/>
      <c r="E9" s="280"/>
      <c r="F9" s="281"/>
      <c r="G9" s="281"/>
      <c r="H9" s="160">
        <f>SUM(H7:H8)</f>
        <v>380000</v>
      </c>
      <c r="I9" s="153">
        <f>SUM(I7:I8)</f>
        <v>0</v>
      </c>
      <c r="J9" s="282"/>
      <c r="K9" s="282"/>
      <c r="L9" s="10"/>
      <c r="M9" s="277"/>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row>
    <row r="10" spans="1:126" ht="6" customHeight="1" thickBot="1">
      <c r="A10" s="14"/>
      <c r="B10" s="514"/>
      <c r="C10" s="515"/>
      <c r="D10" s="283"/>
      <c r="E10" s="140"/>
      <c r="F10" s="12"/>
      <c r="G10" s="12"/>
      <c r="H10" s="78"/>
      <c r="I10" s="158"/>
      <c r="J10" s="13"/>
      <c r="K10" s="13"/>
      <c r="L10" s="13"/>
      <c r="M10" s="277"/>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row>
    <row r="11" spans="1:16" ht="15" customHeight="1" thickBot="1">
      <c r="A11" s="120" t="s">
        <v>37</v>
      </c>
      <c r="B11" s="502" t="s">
        <v>23</v>
      </c>
      <c r="C11" s="535"/>
      <c r="D11" s="284"/>
      <c r="E11" s="508"/>
      <c r="F11" s="537"/>
      <c r="G11" s="284"/>
      <c r="H11" s="163">
        <f>H9</f>
        <v>380000</v>
      </c>
      <c r="I11" s="164">
        <f>I9</f>
        <v>0</v>
      </c>
      <c r="M11" s="277"/>
      <c r="P11" s="188">
        <f>+H11/239.64-I11</f>
        <v>1585.7119011851112</v>
      </c>
    </row>
    <row r="12" spans="4:9" ht="15" customHeight="1">
      <c r="D12" s="285"/>
      <c r="E12" s="141"/>
      <c r="F12" s="285"/>
      <c r="G12" s="285"/>
      <c r="I12" s="148"/>
    </row>
    <row r="13" spans="1:126" ht="15" customHeight="1">
      <c r="A13" s="19" t="s">
        <v>24</v>
      </c>
      <c r="B13" s="494" t="s">
        <v>25</v>
      </c>
      <c r="C13" s="534"/>
      <c r="D13" s="265"/>
      <c r="E13" s="266"/>
      <c r="F13" s="267"/>
      <c r="G13" s="267"/>
      <c r="H13" s="268"/>
      <c r="I13" s="156"/>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row>
    <row r="14" spans="4:9" ht="12" customHeight="1">
      <c r="D14" s="285"/>
      <c r="E14" s="141"/>
      <c r="F14" s="285"/>
      <c r="G14" s="285"/>
      <c r="I14" s="148"/>
    </row>
    <row r="15" spans="1:126" ht="15" customHeight="1">
      <c r="A15" s="14" t="s">
        <v>26</v>
      </c>
      <c r="B15" s="491" t="s">
        <v>27</v>
      </c>
      <c r="C15" s="492"/>
      <c r="D15" s="265"/>
      <c r="E15" s="140"/>
      <c r="F15" s="12"/>
      <c r="G15" s="12"/>
      <c r="H15" s="78"/>
      <c r="I15" s="158"/>
      <c r="J15" s="13"/>
      <c r="K15" s="13"/>
      <c r="L15" s="13"/>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row>
    <row r="16" spans="4:9" ht="12" customHeight="1">
      <c r="D16" s="285"/>
      <c r="E16" s="141"/>
      <c r="F16" s="285"/>
      <c r="G16" s="285"/>
      <c r="I16" s="148"/>
    </row>
    <row r="17" spans="1:9" ht="24" customHeight="1">
      <c r="A17" s="20" t="s">
        <v>28</v>
      </c>
      <c r="B17" s="20" t="s">
        <v>112</v>
      </c>
      <c r="C17" s="25" t="s">
        <v>327</v>
      </c>
      <c r="D17" s="45" t="s">
        <v>328</v>
      </c>
      <c r="E17" s="135">
        <v>27.51</v>
      </c>
      <c r="F17" s="275">
        <v>750</v>
      </c>
      <c r="G17" s="274"/>
      <c r="H17" s="275">
        <f>E17*F17</f>
        <v>20632.5</v>
      </c>
      <c r="I17" s="276">
        <f>+E17*G17</f>
        <v>0</v>
      </c>
    </row>
    <row r="18" spans="1:9" ht="12" customHeight="1">
      <c r="A18" s="20"/>
      <c r="B18" s="20"/>
      <c r="C18" s="25"/>
      <c r="D18" s="45"/>
      <c r="E18" s="135"/>
      <c r="F18" s="275"/>
      <c r="G18" s="274"/>
      <c r="H18" s="275"/>
      <c r="I18" s="276"/>
    </row>
    <row r="19" spans="1:16" ht="22.5">
      <c r="A19" s="50" t="s">
        <v>29</v>
      </c>
      <c r="B19" s="20" t="s">
        <v>112</v>
      </c>
      <c r="C19" s="25" t="s">
        <v>193</v>
      </c>
      <c r="D19" s="45" t="s">
        <v>329</v>
      </c>
      <c r="E19" s="135">
        <v>23.9</v>
      </c>
      <c r="F19" s="275">
        <v>820</v>
      </c>
      <c r="G19" s="274"/>
      <c r="H19" s="275">
        <f>E19*F19</f>
        <v>19598</v>
      </c>
      <c r="I19" s="276">
        <f>+E19*G19</f>
        <v>0</v>
      </c>
      <c r="M19" s="286"/>
      <c r="P19" s="188"/>
    </row>
    <row r="20" spans="1:16" ht="12.75">
      <c r="A20" s="50"/>
      <c r="B20" s="20"/>
      <c r="C20" s="25"/>
      <c r="D20" s="45"/>
      <c r="E20" s="135"/>
      <c r="F20" s="275"/>
      <c r="G20" s="274"/>
      <c r="H20" s="275"/>
      <c r="I20" s="276"/>
      <c r="M20" s="286"/>
      <c r="P20" s="188"/>
    </row>
    <row r="21" spans="1:16" ht="23.25" customHeight="1">
      <c r="A21" s="50" t="s">
        <v>130</v>
      </c>
      <c r="B21" s="20" t="s">
        <v>112</v>
      </c>
      <c r="C21" s="25" t="s">
        <v>578</v>
      </c>
      <c r="D21" s="45"/>
      <c r="E21" s="135">
        <v>352.5</v>
      </c>
      <c r="F21" s="275">
        <v>1320</v>
      </c>
      <c r="G21" s="274"/>
      <c r="H21" s="275">
        <f>E21*F21</f>
        <v>465300</v>
      </c>
      <c r="I21" s="276">
        <f>+E21*G21</f>
        <v>0</v>
      </c>
      <c r="M21" s="286"/>
      <c r="P21" s="188"/>
    </row>
    <row r="22" spans="1:16" ht="12.75" customHeight="1">
      <c r="A22" s="50"/>
      <c r="B22" s="20"/>
      <c r="C22" s="25"/>
      <c r="D22" s="45"/>
      <c r="E22" s="135"/>
      <c r="F22" s="275"/>
      <c r="G22" s="274"/>
      <c r="H22" s="275"/>
      <c r="I22" s="436"/>
      <c r="M22" s="286"/>
      <c r="P22" s="188"/>
    </row>
    <row r="23" spans="1:16" ht="23.25" customHeight="1">
      <c r="A23" s="50">
        <v>21324</v>
      </c>
      <c r="B23" s="20" t="s">
        <v>112</v>
      </c>
      <c r="C23" s="25" t="s">
        <v>579</v>
      </c>
      <c r="D23" s="45"/>
      <c r="E23" s="135">
        <v>117.9</v>
      </c>
      <c r="F23" s="275"/>
      <c r="G23" s="274"/>
      <c r="H23" s="275"/>
      <c r="I23" s="436">
        <f>E23*G23</f>
        <v>0</v>
      </c>
      <c r="M23" s="286"/>
      <c r="P23" s="188"/>
    </row>
    <row r="24" spans="1:16" ht="12" customHeight="1" thickBot="1">
      <c r="A24" s="26"/>
      <c r="B24" s="26"/>
      <c r="C24" s="36"/>
      <c r="D24" s="61"/>
      <c r="E24" s="278"/>
      <c r="F24" s="287"/>
      <c r="G24" s="287"/>
      <c r="H24" s="76"/>
      <c r="I24" s="159"/>
      <c r="P24" s="188">
        <f aca="true" t="shared" si="0" ref="P24:P47">+H24/239.64-I24</f>
        <v>0</v>
      </c>
    </row>
    <row r="25" spans="1:126" ht="15" customHeight="1" thickTop="1">
      <c r="A25" s="27" t="s">
        <v>26</v>
      </c>
      <c r="B25" s="497" t="s">
        <v>54</v>
      </c>
      <c r="C25" s="501"/>
      <c r="D25" s="288"/>
      <c r="E25" s="289"/>
      <c r="F25" s="290"/>
      <c r="G25" s="290"/>
      <c r="H25" s="160">
        <f>SUM(H13:H24)</f>
        <v>505530.5</v>
      </c>
      <c r="I25" s="153">
        <f>SUM(I16:I24)</f>
        <v>0</v>
      </c>
      <c r="J25" s="282"/>
      <c r="K25" s="282"/>
      <c r="L25" s="10"/>
      <c r="M25" s="1"/>
      <c r="N25" s="1"/>
      <c r="O25" s="1"/>
      <c r="P25" s="188">
        <f t="shared" si="0"/>
        <v>2109.541395426473</v>
      </c>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row>
    <row r="26" spans="4:16" ht="12" customHeight="1">
      <c r="D26" s="291"/>
      <c r="E26" s="141"/>
      <c r="F26" s="291"/>
      <c r="G26" s="291"/>
      <c r="I26" s="148"/>
      <c r="P26" s="188">
        <f t="shared" si="0"/>
        <v>0</v>
      </c>
    </row>
    <row r="27" spans="1:126" ht="12.75">
      <c r="A27" s="14" t="s">
        <v>55</v>
      </c>
      <c r="B27" s="491" t="s">
        <v>31</v>
      </c>
      <c r="C27" s="492"/>
      <c r="D27" s="292"/>
      <c r="E27" s="145"/>
      <c r="F27" s="66"/>
      <c r="G27" s="66"/>
      <c r="H27" s="78"/>
      <c r="I27" s="158"/>
      <c r="J27" s="13"/>
      <c r="K27" s="13"/>
      <c r="L27" s="13"/>
      <c r="M27" s="1"/>
      <c r="N27" s="1"/>
      <c r="O27" s="1"/>
      <c r="P27" s="188">
        <f t="shared" si="0"/>
        <v>0</v>
      </c>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row>
    <row r="28" spans="1:126" ht="12" customHeight="1">
      <c r="A28" s="14"/>
      <c r="B28" s="51"/>
      <c r="C28" s="34"/>
      <c r="D28" s="292"/>
      <c r="E28" s="145"/>
      <c r="F28" s="66"/>
      <c r="G28" s="66"/>
      <c r="H28" s="78"/>
      <c r="I28" s="158"/>
      <c r="J28" s="13"/>
      <c r="K28" s="13"/>
      <c r="L28" s="13"/>
      <c r="M28" s="1"/>
      <c r="N28" s="1"/>
      <c r="O28" s="1"/>
      <c r="P28" s="188"/>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row>
    <row r="29" spans="1:16" ht="23.25" customHeight="1">
      <c r="A29" s="50" t="s">
        <v>32</v>
      </c>
      <c r="B29" s="20" t="s">
        <v>17</v>
      </c>
      <c r="C29" s="25" t="s">
        <v>576</v>
      </c>
      <c r="D29" s="45" t="s">
        <v>330</v>
      </c>
      <c r="E29" s="135">
        <v>198</v>
      </c>
      <c r="F29" s="275">
        <v>110</v>
      </c>
      <c r="G29" s="274"/>
      <c r="H29" s="275">
        <f>E29*F29</f>
        <v>21780</v>
      </c>
      <c r="I29" s="276">
        <f>+E29*G29</f>
        <v>0</v>
      </c>
      <c r="P29" s="188"/>
    </row>
    <row r="30" spans="1:16" ht="12" customHeight="1" thickBot="1">
      <c r="A30" s="26"/>
      <c r="B30" s="26"/>
      <c r="C30" s="36"/>
      <c r="D30" s="61"/>
      <c r="E30" s="278"/>
      <c r="F30" s="287"/>
      <c r="G30" s="287"/>
      <c r="H30" s="76"/>
      <c r="I30" s="159"/>
      <c r="M30" s="277"/>
      <c r="P30" s="188">
        <f t="shared" si="0"/>
        <v>0</v>
      </c>
    </row>
    <row r="31" spans="1:126" ht="15" customHeight="1" thickTop="1">
      <c r="A31" s="27" t="s">
        <v>55</v>
      </c>
      <c r="B31" s="497" t="s">
        <v>54</v>
      </c>
      <c r="C31" s="497"/>
      <c r="D31" s="67"/>
      <c r="E31" s="289"/>
      <c r="F31" s="290"/>
      <c r="G31" s="290"/>
      <c r="H31" s="160">
        <f>SUM(H27:H30)</f>
        <v>21780</v>
      </c>
      <c r="I31" s="153">
        <f>SUM(I26:I30)</f>
        <v>0</v>
      </c>
      <c r="J31" s="282"/>
      <c r="K31" s="282"/>
      <c r="L31" s="10"/>
      <c r="M31" s="277"/>
      <c r="N31" s="1"/>
      <c r="O31" s="1"/>
      <c r="P31" s="188">
        <f t="shared" si="0"/>
        <v>90.88632949424137</v>
      </c>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row>
    <row r="32" spans="4:16" ht="12" customHeight="1">
      <c r="D32" s="291"/>
      <c r="E32" s="141"/>
      <c r="F32" s="291"/>
      <c r="G32" s="291"/>
      <c r="I32" s="148"/>
      <c r="M32" s="277"/>
      <c r="P32" s="188">
        <f t="shared" si="0"/>
        <v>0</v>
      </c>
    </row>
    <row r="33" spans="1:126" ht="15" customHeight="1">
      <c r="A33" s="14" t="s">
        <v>68</v>
      </c>
      <c r="B33" s="491" t="s">
        <v>69</v>
      </c>
      <c r="C33" s="492"/>
      <c r="D33" s="292"/>
      <c r="E33" s="145"/>
      <c r="F33" s="66"/>
      <c r="G33" s="66"/>
      <c r="H33" s="78"/>
      <c r="I33" s="158"/>
      <c r="J33" s="13"/>
      <c r="K33" s="13"/>
      <c r="L33" s="13"/>
      <c r="M33" s="277"/>
      <c r="N33" s="1"/>
      <c r="O33" s="1"/>
      <c r="P33" s="188">
        <f t="shared" si="0"/>
        <v>0</v>
      </c>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row>
    <row r="34" spans="4:16" ht="12" customHeight="1">
      <c r="D34" s="291"/>
      <c r="E34" s="141"/>
      <c r="F34" s="291"/>
      <c r="G34" s="291"/>
      <c r="I34" s="148"/>
      <c r="M34" s="277"/>
      <c r="P34" s="188">
        <f t="shared" si="0"/>
        <v>0</v>
      </c>
    </row>
    <row r="35" spans="1:16" ht="22.5">
      <c r="A35" s="50" t="s">
        <v>184</v>
      </c>
      <c r="B35" s="50" t="s">
        <v>331</v>
      </c>
      <c r="C35" s="25" t="s">
        <v>332</v>
      </c>
      <c r="D35" s="193"/>
      <c r="E35" s="135">
        <v>114.8</v>
      </c>
      <c r="F35" s="293">
        <f>14.9*239.64</f>
        <v>3570.636</v>
      </c>
      <c r="G35" s="274"/>
      <c r="H35" s="191">
        <f>E35*F35</f>
        <v>409909.01279999997</v>
      </c>
      <c r="I35" s="276">
        <f>+E35*G35</f>
        <v>0</v>
      </c>
      <c r="M35" s="277"/>
      <c r="P35" s="188"/>
    </row>
    <row r="36" spans="1:16" ht="12" customHeight="1" thickBot="1">
      <c r="A36" s="26"/>
      <c r="B36" s="26"/>
      <c r="C36" s="36"/>
      <c r="D36" s="61"/>
      <c r="E36" s="278"/>
      <c r="F36" s="287"/>
      <c r="G36" s="287"/>
      <c r="H36" s="76"/>
      <c r="I36" s="159"/>
      <c r="M36" s="277"/>
      <c r="P36" s="188">
        <f t="shared" si="0"/>
        <v>0</v>
      </c>
    </row>
    <row r="37" spans="1:126" ht="24.75" customHeight="1" thickTop="1">
      <c r="A37" s="29" t="s">
        <v>68</v>
      </c>
      <c r="B37" s="497" t="s">
        <v>57</v>
      </c>
      <c r="C37" s="501"/>
      <c r="D37" s="288"/>
      <c r="E37" s="289"/>
      <c r="F37" s="290"/>
      <c r="G37" s="290"/>
      <c r="H37" s="162">
        <f>SUM(H33:H36)</f>
        <v>409909.01279999997</v>
      </c>
      <c r="I37" s="154">
        <f>SUM(I33:I36)</f>
        <v>0</v>
      </c>
      <c r="J37" s="282"/>
      <c r="K37" s="282"/>
      <c r="L37" s="10"/>
      <c r="M37" s="277"/>
      <c r="N37" s="1"/>
      <c r="O37" s="1"/>
      <c r="P37" s="188">
        <f t="shared" si="0"/>
        <v>1710.52</v>
      </c>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row>
    <row r="38" spans="1:126" ht="12" customHeight="1">
      <c r="A38" s="14"/>
      <c r="B38" s="30"/>
      <c r="C38" s="30"/>
      <c r="D38" s="68"/>
      <c r="E38" s="294"/>
      <c r="F38" s="295"/>
      <c r="G38" s="295"/>
      <c r="H38" s="40"/>
      <c r="I38" s="296"/>
      <c r="J38" s="282"/>
      <c r="K38" s="282"/>
      <c r="L38" s="10"/>
      <c r="M38" s="277"/>
      <c r="N38" s="1"/>
      <c r="O38" s="1"/>
      <c r="P38" s="188">
        <f t="shared" si="0"/>
        <v>0</v>
      </c>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row>
    <row r="39" spans="1:126" ht="15" customHeight="1">
      <c r="A39" s="14" t="s">
        <v>52</v>
      </c>
      <c r="B39" s="491" t="s">
        <v>70</v>
      </c>
      <c r="C39" s="492"/>
      <c r="D39" s="292"/>
      <c r="E39" s="145"/>
      <c r="F39" s="66"/>
      <c r="G39" s="66"/>
      <c r="H39" s="78"/>
      <c r="I39" s="158"/>
      <c r="J39" s="13"/>
      <c r="K39" s="13"/>
      <c r="L39" s="13"/>
      <c r="M39" s="277"/>
      <c r="N39" s="1"/>
      <c r="O39" s="1"/>
      <c r="P39" s="188">
        <f t="shared" si="0"/>
        <v>0</v>
      </c>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row>
    <row r="40" spans="4:16" ht="12" customHeight="1">
      <c r="D40" s="291"/>
      <c r="E40" s="141"/>
      <c r="F40" s="291"/>
      <c r="G40" s="291"/>
      <c r="I40" s="148"/>
      <c r="M40" s="277"/>
      <c r="P40" s="188">
        <f t="shared" si="0"/>
        <v>0</v>
      </c>
    </row>
    <row r="41" spans="1:16" ht="22.5">
      <c r="A41" s="20" t="s">
        <v>71</v>
      </c>
      <c r="B41" s="20" t="s">
        <v>17</v>
      </c>
      <c r="C41" s="25" t="s">
        <v>333</v>
      </c>
      <c r="D41" s="45"/>
      <c r="E41" s="135">
        <v>183.4</v>
      </c>
      <c r="F41" s="275">
        <v>550</v>
      </c>
      <c r="G41" s="274"/>
      <c r="H41" s="275">
        <f>E41*F41</f>
        <v>100870</v>
      </c>
      <c r="I41" s="276">
        <f>+E41*G41</f>
        <v>0</v>
      </c>
      <c r="M41" s="277"/>
      <c r="P41" s="188">
        <f t="shared" si="0"/>
        <v>420.923051243532</v>
      </c>
    </row>
    <row r="42" spans="1:16" ht="12" customHeight="1">
      <c r="A42" s="20"/>
      <c r="B42" s="20"/>
      <c r="C42" s="25"/>
      <c r="D42" s="45"/>
      <c r="E42" s="141"/>
      <c r="F42" s="275"/>
      <c r="G42" s="274"/>
      <c r="H42" s="275"/>
      <c r="I42" s="276"/>
      <c r="M42" s="277"/>
      <c r="P42" s="188">
        <f t="shared" si="0"/>
        <v>0</v>
      </c>
    </row>
    <row r="43" spans="1:16" ht="12.75">
      <c r="A43" s="50" t="s">
        <v>72</v>
      </c>
      <c r="B43" s="20" t="s">
        <v>17</v>
      </c>
      <c r="C43" s="25" t="s">
        <v>73</v>
      </c>
      <c r="D43" s="45"/>
      <c r="E43" s="135">
        <v>183.4</v>
      </c>
      <c r="F43" s="275">
        <v>120</v>
      </c>
      <c r="G43" s="274"/>
      <c r="H43" s="275">
        <f>E43*F43</f>
        <v>22008</v>
      </c>
      <c r="I43" s="276">
        <f>+E43*G43</f>
        <v>0</v>
      </c>
      <c r="M43" s="277"/>
      <c r="P43" s="188">
        <f t="shared" si="0"/>
        <v>91.83775663495243</v>
      </c>
    </row>
    <row r="44" spans="1:16" ht="12" customHeight="1" thickBot="1">
      <c r="A44" s="26"/>
      <c r="B44" s="26"/>
      <c r="C44" s="36"/>
      <c r="D44" s="61"/>
      <c r="E44" s="278"/>
      <c r="F44" s="287"/>
      <c r="G44" s="287"/>
      <c r="H44" s="76"/>
      <c r="I44" s="159"/>
      <c r="M44" s="277"/>
      <c r="P44" s="188">
        <f t="shared" si="0"/>
        <v>0</v>
      </c>
    </row>
    <row r="45" spans="1:126" ht="15" customHeight="1" thickTop="1">
      <c r="A45" s="27" t="s">
        <v>52</v>
      </c>
      <c r="B45" s="497" t="s">
        <v>56</v>
      </c>
      <c r="C45" s="497"/>
      <c r="D45" s="67"/>
      <c r="E45" s="289"/>
      <c r="F45" s="290"/>
      <c r="G45" s="290"/>
      <c r="H45" s="160">
        <f>SUM(H40:H44)</f>
        <v>122878</v>
      </c>
      <c r="I45" s="153">
        <f>SUM(I39:I44)</f>
        <v>0</v>
      </c>
      <c r="J45" s="282"/>
      <c r="K45" s="282"/>
      <c r="L45" s="10"/>
      <c r="M45" s="277"/>
      <c r="N45" s="1"/>
      <c r="O45" s="1"/>
      <c r="P45" s="188">
        <f t="shared" si="0"/>
        <v>512.7608078784845</v>
      </c>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row>
    <row r="46" spans="4:16" ht="12" customHeight="1">
      <c r="D46" s="291"/>
      <c r="E46" s="141"/>
      <c r="F46" s="291"/>
      <c r="G46" s="291"/>
      <c r="I46" s="148"/>
      <c r="M46" s="277"/>
      <c r="P46" s="188">
        <f t="shared" si="0"/>
        <v>0</v>
      </c>
    </row>
    <row r="47" spans="1:126" ht="24.75" customHeight="1">
      <c r="A47" s="15" t="s">
        <v>74</v>
      </c>
      <c r="B47" s="491" t="s">
        <v>75</v>
      </c>
      <c r="C47" s="492"/>
      <c r="D47" s="292"/>
      <c r="E47" s="145"/>
      <c r="F47" s="66"/>
      <c r="G47" s="66"/>
      <c r="H47" s="78"/>
      <c r="I47" s="158"/>
      <c r="J47" s="13"/>
      <c r="K47" s="13"/>
      <c r="L47" s="13"/>
      <c r="M47" s="277"/>
      <c r="N47" s="1"/>
      <c r="O47" s="1"/>
      <c r="P47" s="188">
        <f t="shared" si="0"/>
        <v>0</v>
      </c>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row>
    <row r="48" spans="1:126" ht="12" customHeight="1">
      <c r="A48" s="15"/>
      <c r="B48" s="51"/>
      <c r="C48" s="34"/>
      <c r="D48" s="292"/>
      <c r="E48" s="145"/>
      <c r="F48" s="66"/>
      <c r="G48" s="66"/>
      <c r="H48" s="78"/>
      <c r="I48" s="158"/>
      <c r="J48" s="13"/>
      <c r="K48" s="13"/>
      <c r="L48" s="13"/>
      <c r="M48" s="277"/>
      <c r="N48" s="1"/>
      <c r="O48" s="1"/>
      <c r="P48" s="188"/>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row>
    <row r="49" spans="1:16" ht="24" customHeight="1">
      <c r="A49" s="50" t="s">
        <v>121</v>
      </c>
      <c r="B49" s="20" t="s">
        <v>76</v>
      </c>
      <c r="C49" s="25" t="s">
        <v>122</v>
      </c>
      <c r="D49" s="45" t="s">
        <v>334</v>
      </c>
      <c r="E49" s="135">
        <v>40.63</v>
      </c>
      <c r="F49" s="275">
        <v>175</v>
      </c>
      <c r="G49" s="274"/>
      <c r="H49" s="275">
        <f>E49*F49</f>
        <v>7110.25</v>
      </c>
      <c r="I49" s="276">
        <f>+E49*G49</f>
        <v>0</v>
      </c>
      <c r="M49" s="286"/>
      <c r="P49" s="188"/>
    </row>
    <row r="50" spans="4:16" ht="12" customHeight="1">
      <c r="D50" s="291"/>
      <c r="E50" s="141"/>
      <c r="F50" s="291"/>
      <c r="G50" s="291"/>
      <c r="I50" s="148"/>
      <c r="M50" s="286"/>
      <c r="P50" s="188"/>
    </row>
    <row r="51" spans="1:16" ht="24" customHeight="1">
      <c r="A51" s="50" t="s">
        <v>77</v>
      </c>
      <c r="B51" s="20" t="s">
        <v>76</v>
      </c>
      <c r="C51" s="25" t="s">
        <v>580</v>
      </c>
      <c r="D51" s="45" t="s">
        <v>335</v>
      </c>
      <c r="E51" s="135">
        <v>945.55</v>
      </c>
      <c r="F51" s="275">
        <v>490</v>
      </c>
      <c r="G51" s="274"/>
      <c r="H51" s="275">
        <f>E51*F51</f>
        <v>463319.5</v>
      </c>
      <c r="I51" s="276">
        <f>+E51*G51</f>
        <v>0</v>
      </c>
      <c r="M51" s="286"/>
      <c r="P51" s="188"/>
    </row>
    <row r="52" spans="1:16" ht="12.75">
      <c r="A52" s="20"/>
      <c r="B52" s="20"/>
      <c r="C52" s="25"/>
      <c r="D52" s="45"/>
      <c r="E52" s="135"/>
      <c r="F52" s="275"/>
      <c r="G52" s="274"/>
      <c r="H52" s="275"/>
      <c r="I52" s="276"/>
      <c r="M52" s="286"/>
      <c r="P52" s="188"/>
    </row>
    <row r="53" spans="1:16" ht="13.5" customHeight="1">
      <c r="A53" s="50" t="s">
        <v>78</v>
      </c>
      <c r="B53" s="20" t="s">
        <v>112</v>
      </c>
      <c r="C53" s="25" t="s">
        <v>79</v>
      </c>
      <c r="D53" s="45"/>
      <c r="E53" s="135">
        <v>23.9</v>
      </c>
      <c r="F53" s="275">
        <v>100</v>
      </c>
      <c r="G53" s="274"/>
      <c r="H53" s="275">
        <f>E53*F53</f>
        <v>2390</v>
      </c>
      <c r="I53" s="276">
        <f>+E53*G53</f>
        <v>0</v>
      </c>
      <c r="M53" s="286"/>
      <c r="P53" s="188"/>
    </row>
    <row r="54" spans="1:16" ht="12" customHeight="1">
      <c r="A54" s="20"/>
      <c r="B54" s="20"/>
      <c r="C54" s="25"/>
      <c r="D54" s="45"/>
      <c r="E54" s="141"/>
      <c r="F54" s="275"/>
      <c r="G54" s="274"/>
      <c r="H54" s="275"/>
      <c r="I54" s="276"/>
      <c r="M54" s="286"/>
      <c r="P54" s="188"/>
    </row>
    <row r="55" spans="1:16" ht="22.5">
      <c r="A55" s="50" t="s">
        <v>80</v>
      </c>
      <c r="B55" s="20" t="s">
        <v>112</v>
      </c>
      <c r="C55" s="25" t="s">
        <v>95</v>
      </c>
      <c r="D55" s="45"/>
      <c r="E55" s="135">
        <v>0</v>
      </c>
      <c r="F55" s="275">
        <v>140</v>
      </c>
      <c r="G55" s="274"/>
      <c r="H55" s="275">
        <f>E55*F55</f>
        <v>0</v>
      </c>
      <c r="I55" s="276">
        <f>+E55*G55</f>
        <v>0</v>
      </c>
      <c r="M55" s="286"/>
      <c r="P55" s="188"/>
    </row>
    <row r="56" spans="1:16" ht="12" customHeight="1">
      <c r="A56" s="20"/>
      <c r="B56" s="20"/>
      <c r="C56" s="25"/>
      <c r="D56" s="45"/>
      <c r="E56" s="141"/>
      <c r="F56" s="275"/>
      <c r="G56" s="274"/>
      <c r="H56" s="275"/>
      <c r="I56" s="276"/>
      <c r="M56" s="286"/>
      <c r="P56" s="188"/>
    </row>
    <row r="57" spans="1:16" ht="45">
      <c r="A57" s="50" t="s">
        <v>81</v>
      </c>
      <c r="B57" s="20" t="s">
        <v>76</v>
      </c>
      <c r="C57" s="25" t="s">
        <v>583</v>
      </c>
      <c r="D57" s="45"/>
      <c r="E57" s="135">
        <v>945.55</v>
      </c>
      <c r="F57" s="275">
        <v>1540</v>
      </c>
      <c r="G57" s="274"/>
      <c r="H57" s="275">
        <f>E57*F57</f>
        <v>1456147</v>
      </c>
      <c r="I57" s="276">
        <f>+E57*G57</f>
        <v>0</v>
      </c>
      <c r="M57" s="286"/>
      <c r="P57" s="188"/>
    </row>
    <row r="58" spans="1:16" ht="12" customHeight="1" thickBot="1">
      <c r="A58" s="26"/>
      <c r="B58" s="26"/>
      <c r="C58" s="36"/>
      <c r="D58" s="61"/>
      <c r="E58" s="278"/>
      <c r="F58" s="287"/>
      <c r="G58" s="287"/>
      <c r="H58" s="76"/>
      <c r="I58" s="159"/>
      <c r="M58" s="277"/>
      <c r="P58" s="188">
        <f>+H58/239.64-I58</f>
        <v>0</v>
      </c>
    </row>
    <row r="59" spans="1:126" ht="24.75" customHeight="1" thickTop="1">
      <c r="A59" s="29" t="s">
        <v>74</v>
      </c>
      <c r="B59" s="497" t="s">
        <v>58</v>
      </c>
      <c r="C59" s="501"/>
      <c r="D59" s="288"/>
      <c r="E59" s="289"/>
      <c r="F59" s="290"/>
      <c r="G59" s="290"/>
      <c r="H59" s="162">
        <f>SUM(H48:H58)</f>
        <v>1928966.75</v>
      </c>
      <c r="I59" s="154">
        <f>SUM(I47:I58)</f>
        <v>0</v>
      </c>
      <c r="J59" s="282"/>
      <c r="K59" s="282"/>
      <c r="L59" s="10"/>
      <c r="M59" s="277"/>
      <c r="N59" s="1"/>
      <c r="O59" s="1"/>
      <c r="P59" s="188">
        <f>+H59/239.64-I59</f>
        <v>8049.435611750961</v>
      </c>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row>
    <row r="60" spans="4:13" ht="6" customHeight="1" thickBot="1">
      <c r="D60" s="291"/>
      <c r="E60" s="141"/>
      <c r="F60" s="291"/>
      <c r="G60" s="291"/>
      <c r="I60" s="148"/>
      <c r="M60" s="277"/>
    </row>
    <row r="61" spans="1:16" ht="15" customHeight="1" thickBot="1">
      <c r="A61" s="120" t="s">
        <v>24</v>
      </c>
      <c r="B61" s="502" t="s">
        <v>53</v>
      </c>
      <c r="C61" s="535"/>
      <c r="D61" s="297"/>
      <c r="E61" s="510"/>
      <c r="F61" s="536"/>
      <c r="G61" s="297"/>
      <c r="H61" s="163">
        <f>H25+H31+H37+H45+H59</f>
        <v>2989064.2627999997</v>
      </c>
      <c r="I61" s="164">
        <f>I25+I31+I37+I45+I59</f>
        <v>0</v>
      </c>
      <c r="M61" s="277"/>
      <c r="P61" s="188">
        <f>+H61/239.64-I61</f>
        <v>12473.144144550159</v>
      </c>
    </row>
    <row r="62" spans="4:9" ht="15" customHeight="1">
      <c r="D62" s="291"/>
      <c r="E62" s="141"/>
      <c r="F62" s="291"/>
      <c r="G62" s="291"/>
      <c r="I62" s="148"/>
    </row>
    <row r="63" spans="1:126" ht="15" customHeight="1">
      <c r="A63" s="19" t="s">
        <v>87</v>
      </c>
      <c r="B63" s="494" t="s">
        <v>88</v>
      </c>
      <c r="C63" s="534"/>
      <c r="D63" s="292"/>
      <c r="E63" s="298"/>
      <c r="F63" s="299"/>
      <c r="G63" s="299"/>
      <c r="H63" s="268"/>
      <c r="I63" s="156"/>
      <c r="J63" s="1"/>
      <c r="K63" s="1"/>
      <c r="L63" s="1"/>
      <c r="M63" s="1"/>
      <c r="N63" s="1"/>
      <c r="O63" s="1"/>
      <c r="P63" s="188">
        <f aca="true" t="shared" si="1" ref="P63:P110">+H63/239.64-I63</f>
        <v>0</v>
      </c>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row>
    <row r="64" spans="1:126" ht="12" customHeight="1">
      <c r="A64" s="124"/>
      <c r="B64" s="201"/>
      <c r="C64" s="300"/>
      <c r="D64" s="292"/>
      <c r="E64" s="298"/>
      <c r="F64" s="299"/>
      <c r="G64" s="299"/>
      <c r="H64" s="268"/>
      <c r="I64" s="156"/>
      <c r="J64" s="1"/>
      <c r="K64" s="1"/>
      <c r="L64" s="1"/>
      <c r="M64" s="1"/>
      <c r="N64" s="1"/>
      <c r="O64" s="1"/>
      <c r="P64" s="188"/>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row>
    <row r="65" spans="1:126" ht="15" customHeight="1">
      <c r="A65" s="197" t="s">
        <v>143</v>
      </c>
      <c r="B65" s="491" t="s">
        <v>144</v>
      </c>
      <c r="C65" s="492"/>
      <c r="D65" s="292"/>
      <c r="E65" s="145"/>
      <c r="F65" s="66"/>
      <c r="G65" s="66"/>
      <c r="H65" s="78"/>
      <c r="I65" s="158"/>
      <c r="J65" s="13"/>
      <c r="K65" s="301"/>
      <c r="L65" s="301"/>
      <c r="M65" s="301"/>
      <c r="N65" s="301"/>
      <c r="O65" s="301"/>
      <c r="P65" s="188"/>
      <c r="Q65" s="301"/>
      <c r="R65" s="301"/>
      <c r="S65" s="301"/>
      <c r="T65" s="301"/>
      <c r="U65" s="301"/>
      <c r="V65" s="301"/>
      <c r="W65" s="301"/>
      <c r="X65" s="301"/>
      <c r="Y65" s="301"/>
      <c r="Z65" s="301"/>
      <c r="AA65" s="301"/>
      <c r="AB65" s="301"/>
      <c r="AC65" s="301"/>
      <c r="AD65" s="301"/>
      <c r="AE65" s="301"/>
      <c r="AF65" s="301"/>
      <c r="AG65" s="301"/>
      <c r="AH65" s="301"/>
      <c r="AI65" s="301"/>
      <c r="AJ65" s="301"/>
      <c r="AK65" s="301"/>
      <c r="AL65" s="301"/>
      <c r="AM65" s="301"/>
      <c r="AN65" s="301"/>
      <c r="AO65" s="301"/>
      <c r="AP65" s="301"/>
      <c r="AQ65" s="301"/>
      <c r="AR65" s="301"/>
      <c r="AS65" s="301"/>
      <c r="AT65" s="301"/>
      <c r="AU65" s="301"/>
      <c r="AV65" s="301"/>
      <c r="AW65" s="301"/>
      <c r="AX65" s="301"/>
      <c r="AY65" s="301"/>
      <c r="AZ65" s="301"/>
      <c r="BA65" s="301"/>
      <c r="BB65" s="301"/>
      <c r="BC65" s="301"/>
      <c r="BD65" s="301"/>
      <c r="BE65" s="301"/>
      <c r="BF65" s="301"/>
      <c r="BG65" s="301"/>
      <c r="BH65" s="301"/>
      <c r="BI65" s="301"/>
      <c r="BJ65" s="301"/>
      <c r="BK65" s="301"/>
      <c r="BL65" s="301"/>
      <c r="BM65" s="301"/>
      <c r="BN65" s="301"/>
      <c r="BO65" s="301"/>
      <c r="BP65" s="301"/>
      <c r="BQ65" s="301"/>
      <c r="BR65" s="301"/>
      <c r="BS65" s="301"/>
      <c r="BT65" s="301"/>
      <c r="BU65" s="301"/>
      <c r="BV65" s="301"/>
      <c r="BW65" s="301"/>
      <c r="BX65" s="301"/>
      <c r="BY65" s="301"/>
      <c r="BZ65" s="301"/>
      <c r="CA65" s="301"/>
      <c r="CB65" s="301"/>
      <c r="CC65" s="301"/>
      <c r="CD65" s="301"/>
      <c r="CE65" s="301"/>
      <c r="CF65" s="301"/>
      <c r="CG65" s="301"/>
      <c r="CH65" s="301"/>
      <c r="CI65" s="301"/>
      <c r="CJ65" s="301"/>
      <c r="CK65" s="301"/>
      <c r="CL65" s="301"/>
      <c r="CM65" s="301"/>
      <c r="CN65" s="301"/>
      <c r="CO65" s="301"/>
      <c r="CP65" s="301"/>
      <c r="CQ65" s="301"/>
      <c r="CR65" s="301"/>
      <c r="CS65" s="301"/>
      <c r="CT65" s="301"/>
      <c r="CU65" s="301"/>
      <c r="CV65" s="301"/>
      <c r="CW65" s="301"/>
      <c r="CX65" s="301"/>
      <c r="CY65" s="301"/>
      <c r="CZ65" s="301"/>
      <c r="DA65" s="301"/>
      <c r="DB65" s="301"/>
      <c r="DC65" s="301"/>
      <c r="DD65" s="301"/>
      <c r="DE65" s="301"/>
      <c r="DF65" s="301"/>
      <c r="DG65" s="301"/>
      <c r="DH65" s="301"/>
      <c r="DI65" s="301"/>
      <c r="DJ65" s="301"/>
      <c r="DK65" s="301"/>
      <c r="DL65" s="301"/>
      <c r="DM65" s="301"/>
      <c r="DN65" s="301"/>
      <c r="DO65" s="301"/>
      <c r="DP65" s="301"/>
      <c r="DQ65" s="301"/>
      <c r="DR65" s="301"/>
      <c r="DS65" s="301"/>
      <c r="DT65" s="301"/>
      <c r="DU65" s="301"/>
      <c r="DV65" s="301"/>
    </row>
    <row r="66" spans="1:126" ht="12" customHeight="1">
      <c r="A66" s="14"/>
      <c r="B66" s="51"/>
      <c r="C66" s="34"/>
      <c r="D66" s="292"/>
      <c r="E66" s="145"/>
      <c r="F66" s="66"/>
      <c r="G66" s="66"/>
      <c r="H66" s="78"/>
      <c r="I66" s="158"/>
      <c r="J66" s="13"/>
      <c r="K66" s="301"/>
      <c r="L66" s="301"/>
      <c r="M66" s="301"/>
      <c r="N66" s="301"/>
      <c r="O66" s="301"/>
      <c r="P66" s="188"/>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01"/>
      <c r="AT66" s="301"/>
      <c r="AU66" s="301"/>
      <c r="AV66" s="301"/>
      <c r="AW66" s="301"/>
      <c r="AX66" s="301"/>
      <c r="AY66" s="301"/>
      <c r="AZ66" s="301"/>
      <c r="BA66" s="301"/>
      <c r="BB66" s="301"/>
      <c r="BC66" s="301"/>
      <c r="BD66" s="301"/>
      <c r="BE66" s="301"/>
      <c r="BF66" s="301"/>
      <c r="BG66" s="301"/>
      <c r="BH66" s="301"/>
      <c r="BI66" s="301"/>
      <c r="BJ66" s="301"/>
      <c r="BK66" s="301"/>
      <c r="BL66" s="301"/>
      <c r="BM66" s="301"/>
      <c r="BN66" s="301"/>
      <c r="BO66" s="301"/>
      <c r="BP66" s="301"/>
      <c r="BQ66" s="301"/>
      <c r="BR66" s="301"/>
      <c r="BS66" s="301"/>
      <c r="BT66" s="301"/>
      <c r="BU66" s="301"/>
      <c r="BV66" s="301"/>
      <c r="BW66" s="301"/>
      <c r="BX66" s="301"/>
      <c r="BY66" s="301"/>
      <c r="BZ66" s="301"/>
      <c r="CA66" s="301"/>
      <c r="CB66" s="301"/>
      <c r="CC66" s="301"/>
      <c r="CD66" s="301"/>
      <c r="CE66" s="301"/>
      <c r="CF66" s="301"/>
      <c r="CG66" s="301"/>
      <c r="CH66" s="301"/>
      <c r="CI66" s="301"/>
      <c r="CJ66" s="301"/>
      <c r="CK66" s="301"/>
      <c r="CL66" s="301"/>
      <c r="CM66" s="301"/>
      <c r="CN66" s="301"/>
      <c r="CO66" s="301"/>
      <c r="CP66" s="301"/>
      <c r="CQ66" s="301"/>
      <c r="CR66" s="301"/>
      <c r="CS66" s="301"/>
      <c r="CT66" s="301"/>
      <c r="CU66" s="301"/>
      <c r="CV66" s="301"/>
      <c r="CW66" s="301"/>
      <c r="CX66" s="301"/>
      <c r="CY66" s="301"/>
      <c r="CZ66" s="301"/>
      <c r="DA66" s="301"/>
      <c r="DB66" s="301"/>
      <c r="DC66" s="301"/>
      <c r="DD66" s="301"/>
      <c r="DE66" s="301"/>
      <c r="DF66" s="301"/>
      <c r="DG66" s="301"/>
      <c r="DH66" s="301"/>
      <c r="DI66" s="301"/>
      <c r="DJ66" s="301"/>
      <c r="DK66" s="301"/>
      <c r="DL66" s="301"/>
      <c r="DM66" s="301"/>
      <c r="DN66" s="301"/>
      <c r="DO66" s="301"/>
      <c r="DP66" s="301"/>
      <c r="DQ66" s="301"/>
      <c r="DR66" s="301"/>
      <c r="DS66" s="301"/>
      <c r="DT66" s="301"/>
      <c r="DU66" s="301"/>
      <c r="DV66" s="301"/>
    </row>
    <row r="67" spans="1:126" ht="45.75" customHeight="1">
      <c r="A67" s="50" t="s">
        <v>336</v>
      </c>
      <c r="B67" s="20" t="s">
        <v>16</v>
      </c>
      <c r="C67" s="25" t="s">
        <v>337</v>
      </c>
      <c r="D67" s="45" t="s">
        <v>338</v>
      </c>
      <c r="E67" s="135">
        <v>97</v>
      </c>
      <c r="F67" s="273">
        <v>10450</v>
      </c>
      <c r="G67" s="274"/>
      <c r="H67" s="275">
        <f>E67*F67</f>
        <v>1013650</v>
      </c>
      <c r="I67" s="276">
        <f>+E67*G67</f>
        <v>0</v>
      </c>
      <c r="K67" s="301"/>
      <c r="L67" s="301"/>
      <c r="M67" s="301"/>
      <c r="N67" s="301"/>
      <c r="O67" s="301"/>
      <c r="P67" s="188"/>
      <c r="Q67" s="301"/>
      <c r="R67" s="301"/>
      <c r="S67" s="301"/>
      <c r="T67" s="301"/>
      <c r="U67" s="301"/>
      <c r="V67" s="301"/>
      <c r="W67" s="301"/>
      <c r="X67" s="301"/>
      <c r="Y67" s="301"/>
      <c r="Z67" s="301"/>
      <c r="AA67" s="301"/>
      <c r="AB67" s="301"/>
      <c r="AC67" s="301"/>
      <c r="AD67" s="301"/>
      <c r="AE67" s="301"/>
      <c r="AF67" s="301"/>
      <c r="AG67" s="301"/>
      <c r="AH67" s="301"/>
      <c r="AI67" s="301"/>
      <c r="AJ67" s="301"/>
      <c r="AK67" s="301"/>
      <c r="AL67" s="301"/>
      <c r="AM67" s="301"/>
      <c r="AN67" s="301"/>
      <c r="AO67" s="301"/>
      <c r="AP67" s="301"/>
      <c r="AQ67" s="301"/>
      <c r="AR67" s="301"/>
      <c r="AS67" s="301"/>
      <c r="AT67" s="301"/>
      <c r="AU67" s="301"/>
      <c r="AV67" s="301"/>
      <c r="AW67" s="301"/>
      <c r="AX67" s="301"/>
      <c r="AY67" s="301"/>
      <c r="AZ67" s="301"/>
      <c r="BA67" s="301"/>
      <c r="BB67" s="301"/>
      <c r="BC67" s="301"/>
      <c r="BD67" s="301"/>
      <c r="BE67" s="301"/>
      <c r="BF67" s="301"/>
      <c r="BG67" s="301"/>
      <c r="BH67" s="301"/>
      <c r="BI67" s="301"/>
      <c r="BJ67" s="301"/>
      <c r="BK67" s="301"/>
      <c r="BL67" s="301"/>
      <c r="BM67" s="301"/>
      <c r="BN67" s="301"/>
      <c r="BO67" s="301"/>
      <c r="BP67" s="301"/>
      <c r="BQ67" s="301"/>
      <c r="BR67" s="301"/>
      <c r="BS67" s="301"/>
      <c r="BT67" s="301"/>
      <c r="BU67" s="301"/>
      <c r="BV67" s="301"/>
      <c r="BW67" s="301"/>
      <c r="BX67" s="301"/>
      <c r="BY67" s="301"/>
      <c r="BZ67" s="301"/>
      <c r="CA67" s="301"/>
      <c r="CB67" s="301"/>
      <c r="CC67" s="301"/>
      <c r="CD67" s="301"/>
      <c r="CE67" s="301"/>
      <c r="CF67" s="301"/>
      <c r="CG67" s="301"/>
      <c r="CH67" s="301"/>
      <c r="CI67" s="301"/>
      <c r="CJ67" s="301"/>
      <c r="CK67" s="301"/>
      <c r="CL67" s="301"/>
      <c r="CM67" s="301"/>
      <c r="CN67" s="301"/>
      <c r="CO67" s="301"/>
      <c r="CP67" s="301"/>
      <c r="CQ67" s="301"/>
      <c r="CR67" s="301"/>
      <c r="CS67" s="301"/>
      <c r="CT67" s="301"/>
      <c r="CU67" s="301"/>
      <c r="CV67" s="301"/>
      <c r="CW67" s="301"/>
      <c r="CX67" s="301"/>
      <c r="CY67" s="301"/>
      <c r="CZ67" s="301"/>
      <c r="DA67" s="301"/>
      <c r="DB67" s="301"/>
      <c r="DC67" s="301"/>
      <c r="DD67" s="301"/>
      <c r="DE67" s="301"/>
      <c r="DF67" s="301"/>
      <c r="DG67" s="301"/>
      <c r="DH67" s="301"/>
      <c r="DI67" s="301"/>
      <c r="DJ67" s="301"/>
      <c r="DK67" s="301"/>
      <c r="DL67" s="301"/>
      <c r="DM67" s="301"/>
      <c r="DN67" s="301"/>
      <c r="DO67" s="301"/>
      <c r="DP67" s="301"/>
      <c r="DQ67" s="301"/>
      <c r="DR67" s="301"/>
      <c r="DS67" s="301"/>
      <c r="DT67" s="301"/>
      <c r="DU67" s="301"/>
      <c r="DV67" s="301"/>
    </row>
    <row r="68" spans="1:126" s="17" customFormat="1" ht="12" customHeight="1" thickBot="1">
      <c r="A68" s="26"/>
      <c r="B68" s="26"/>
      <c r="C68" s="36"/>
      <c r="D68" s="61"/>
      <c r="E68" s="278"/>
      <c r="F68" s="287"/>
      <c r="G68" s="287"/>
      <c r="H68" s="76"/>
      <c r="I68" s="159"/>
      <c r="J68"/>
      <c r="K68" s="13"/>
      <c r="L68" s="13"/>
      <c r="M68" s="302"/>
      <c r="N68" s="302"/>
      <c r="O68" s="302"/>
      <c r="P68" s="188">
        <f>+H68/239.64-I68</f>
        <v>0</v>
      </c>
      <c r="Q68" s="302"/>
      <c r="R68" s="302"/>
      <c r="S68" s="302"/>
      <c r="T68" s="302"/>
      <c r="U68" s="302"/>
      <c r="V68" s="302"/>
      <c r="W68" s="302"/>
      <c r="X68" s="302"/>
      <c r="Y68" s="302"/>
      <c r="Z68" s="302"/>
      <c r="AA68" s="302"/>
      <c r="AB68" s="302"/>
      <c r="AC68" s="302"/>
      <c r="AD68" s="302"/>
      <c r="AE68" s="302"/>
      <c r="AF68" s="302"/>
      <c r="AG68" s="302"/>
      <c r="AH68" s="302"/>
      <c r="AI68" s="302"/>
      <c r="AJ68" s="302"/>
      <c r="AK68" s="302"/>
      <c r="AL68" s="302"/>
      <c r="AM68" s="302"/>
      <c r="AN68" s="302"/>
      <c r="AO68" s="302"/>
      <c r="AP68" s="302"/>
      <c r="AQ68" s="302"/>
      <c r="AR68" s="302"/>
      <c r="AS68" s="302"/>
      <c r="AT68" s="302"/>
      <c r="AU68" s="302"/>
      <c r="AV68" s="302"/>
      <c r="AW68" s="302"/>
      <c r="AX68" s="302"/>
      <c r="AY68" s="302"/>
      <c r="AZ68" s="302"/>
      <c r="BA68" s="302"/>
      <c r="BB68" s="302"/>
      <c r="BC68" s="302"/>
      <c r="BD68" s="302"/>
      <c r="BE68" s="302"/>
      <c r="BF68" s="302"/>
      <c r="BG68" s="302"/>
      <c r="BH68" s="302"/>
      <c r="BI68" s="302"/>
      <c r="BJ68" s="302"/>
      <c r="BK68" s="302"/>
      <c r="BL68" s="302"/>
      <c r="BM68" s="302"/>
      <c r="BN68" s="302"/>
      <c r="BO68" s="302"/>
      <c r="BP68" s="302"/>
      <c r="BQ68" s="302"/>
      <c r="BR68" s="302"/>
      <c r="BS68" s="302"/>
      <c r="BT68" s="302"/>
      <c r="BU68" s="302"/>
      <c r="BV68" s="302"/>
      <c r="BW68" s="302"/>
      <c r="BX68" s="302"/>
      <c r="BY68" s="302"/>
      <c r="BZ68" s="302"/>
      <c r="CA68" s="302"/>
      <c r="CB68" s="302"/>
      <c r="CC68" s="302"/>
      <c r="CD68" s="302"/>
      <c r="CE68" s="302"/>
      <c r="CF68" s="302"/>
      <c r="CG68" s="302"/>
      <c r="CH68" s="302"/>
      <c r="CI68" s="302"/>
      <c r="CJ68" s="302"/>
      <c r="CK68" s="302"/>
      <c r="CL68" s="302"/>
      <c r="CM68" s="302"/>
      <c r="CN68" s="302"/>
      <c r="CO68" s="302"/>
      <c r="CP68" s="302"/>
      <c r="CQ68" s="302"/>
      <c r="CR68" s="302"/>
      <c r="CS68" s="302"/>
      <c r="CT68" s="302"/>
      <c r="CU68" s="302"/>
      <c r="CV68" s="302"/>
      <c r="CW68" s="302"/>
      <c r="CX68" s="302"/>
      <c r="CY68" s="302"/>
      <c r="CZ68" s="302"/>
      <c r="DA68" s="302"/>
      <c r="DB68" s="302"/>
      <c r="DC68" s="302"/>
      <c r="DD68" s="302"/>
      <c r="DE68" s="302"/>
      <c r="DF68" s="302"/>
      <c r="DG68" s="302"/>
      <c r="DH68" s="302"/>
      <c r="DI68" s="302"/>
      <c r="DJ68" s="302"/>
      <c r="DK68" s="302"/>
      <c r="DL68" s="302"/>
      <c r="DM68" s="302"/>
      <c r="DN68" s="302"/>
      <c r="DO68" s="302"/>
      <c r="DP68" s="302"/>
      <c r="DQ68" s="302"/>
      <c r="DR68" s="302"/>
      <c r="DS68" s="302"/>
      <c r="DT68" s="302"/>
      <c r="DU68" s="302"/>
      <c r="DV68" s="302"/>
    </row>
    <row r="69" spans="1:16" ht="12" customHeight="1" thickTop="1">
      <c r="A69" s="29" t="s">
        <v>143</v>
      </c>
      <c r="B69" s="497" t="s">
        <v>339</v>
      </c>
      <c r="C69" s="501"/>
      <c r="D69" s="288"/>
      <c r="E69" s="289"/>
      <c r="F69" s="290"/>
      <c r="G69" s="290"/>
      <c r="H69" s="162">
        <f>SUM(H67:H68)</f>
        <v>1013650</v>
      </c>
      <c r="I69" s="154">
        <f>SUM(I67:I68)</f>
        <v>0</v>
      </c>
      <c r="J69" s="282"/>
      <c r="P69" s="188">
        <f>+H69/239.64-I69</f>
        <v>4229.886496411284</v>
      </c>
    </row>
    <row r="70" spans="1:126" ht="15" customHeight="1">
      <c r="A70" s="124"/>
      <c r="B70" s="125"/>
      <c r="C70" s="264"/>
      <c r="D70" s="292"/>
      <c r="E70" s="298"/>
      <c r="F70" s="303"/>
      <c r="G70" s="303"/>
      <c r="H70" s="268"/>
      <c r="I70" s="156"/>
      <c r="J70" s="1"/>
      <c r="K70" s="1"/>
      <c r="L70" s="1"/>
      <c r="M70" s="1"/>
      <c r="N70" s="1"/>
      <c r="O70" s="1"/>
      <c r="P70" s="188">
        <f t="shared" si="1"/>
        <v>0</v>
      </c>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row>
    <row r="71" spans="1:126" s="17" customFormat="1" ht="15" customHeight="1">
      <c r="A71" s="14" t="s">
        <v>171</v>
      </c>
      <c r="B71" s="491" t="s">
        <v>172</v>
      </c>
      <c r="C71" s="492"/>
      <c r="D71" s="292"/>
      <c r="E71" s="145"/>
      <c r="F71" s="150"/>
      <c r="G71" s="150"/>
      <c r="H71" s="78"/>
      <c r="I71" s="158"/>
      <c r="J71" s="304"/>
      <c r="K71" s="13"/>
      <c r="L71" s="13"/>
      <c r="M71" s="16"/>
      <c r="N71" s="16"/>
      <c r="O71" s="16"/>
      <c r="P71" s="188">
        <f t="shared" si="1"/>
        <v>0</v>
      </c>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row>
    <row r="72" spans="1:126" s="17" customFormat="1" ht="15" customHeight="1">
      <c r="A72" s="14"/>
      <c r="B72" s="51"/>
      <c r="C72" s="34"/>
      <c r="D72" s="292"/>
      <c r="E72" s="145"/>
      <c r="F72" s="150"/>
      <c r="G72" s="150"/>
      <c r="H72" s="78"/>
      <c r="I72" s="158"/>
      <c r="J72" s="304"/>
      <c r="K72" s="13"/>
      <c r="L72" s="13"/>
      <c r="M72" s="16"/>
      <c r="N72" s="16"/>
      <c r="O72" s="16"/>
      <c r="P72" s="188">
        <f t="shared" si="1"/>
        <v>0</v>
      </c>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row>
    <row r="73" spans="1:16" ht="22.5">
      <c r="A73" s="20" t="s">
        <v>340</v>
      </c>
      <c r="B73" s="20" t="s">
        <v>44</v>
      </c>
      <c r="C73" s="25" t="s">
        <v>341</v>
      </c>
      <c r="D73" s="45" t="s">
        <v>342</v>
      </c>
      <c r="E73" s="135">
        <v>194</v>
      </c>
      <c r="F73" s="213">
        <v>1900</v>
      </c>
      <c r="G73" s="274"/>
      <c r="H73" s="305">
        <f>+E73*F73</f>
        <v>368600</v>
      </c>
      <c r="I73" s="276">
        <f>+E73*G73</f>
        <v>0</v>
      </c>
      <c r="J73" s="306"/>
      <c r="P73" s="188"/>
    </row>
    <row r="74" spans="1:16" ht="12" customHeight="1" thickBot="1">
      <c r="A74" s="26"/>
      <c r="B74" s="26"/>
      <c r="C74" s="36"/>
      <c r="D74" s="61"/>
      <c r="E74" s="278"/>
      <c r="F74" s="287"/>
      <c r="G74" s="287"/>
      <c r="H74" s="76"/>
      <c r="I74" s="159"/>
      <c r="J74" s="306"/>
      <c r="P74" s="188">
        <f t="shared" si="1"/>
        <v>0</v>
      </c>
    </row>
    <row r="75" spans="1:126" ht="24.75" customHeight="1" thickTop="1">
      <c r="A75" s="29" t="s">
        <v>171</v>
      </c>
      <c r="B75" s="497" t="s">
        <v>174</v>
      </c>
      <c r="C75" s="501"/>
      <c r="D75" s="288"/>
      <c r="E75" s="289"/>
      <c r="F75" s="290"/>
      <c r="G75" s="290"/>
      <c r="H75" s="162">
        <f>SUM(H71:H74)</f>
        <v>368600</v>
      </c>
      <c r="I75" s="154">
        <f>SUM(I72:I74)</f>
        <v>0</v>
      </c>
      <c r="J75" s="307"/>
      <c r="K75" s="282"/>
      <c r="L75" s="10"/>
      <c r="M75" s="1"/>
      <c r="N75" s="1"/>
      <c r="O75" s="1"/>
      <c r="P75" s="188">
        <f t="shared" si="1"/>
        <v>1538.1405441495579</v>
      </c>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row>
    <row r="76" spans="4:16" ht="6" customHeight="1" thickBot="1">
      <c r="D76" s="291"/>
      <c r="E76" s="141"/>
      <c r="F76" s="291"/>
      <c r="G76" s="291"/>
      <c r="I76" s="148"/>
      <c r="J76" s="306"/>
      <c r="P76" s="188">
        <f t="shared" si="1"/>
        <v>0</v>
      </c>
    </row>
    <row r="77" spans="1:16" ht="15" customHeight="1" thickBot="1">
      <c r="A77" s="120" t="s">
        <v>87</v>
      </c>
      <c r="B77" s="502" t="s">
        <v>4</v>
      </c>
      <c r="C77" s="535"/>
      <c r="D77" s="297"/>
      <c r="E77" s="510"/>
      <c r="F77" s="536"/>
      <c r="G77" s="297"/>
      <c r="H77" s="163">
        <f>H69+H75</f>
        <v>1382250</v>
      </c>
      <c r="I77" s="164">
        <f>I69+I75</f>
        <v>0</v>
      </c>
      <c r="J77" s="306"/>
      <c r="P77" s="188">
        <f t="shared" si="1"/>
        <v>5768.027040560842</v>
      </c>
    </row>
    <row r="78" spans="1:16" ht="15" customHeight="1">
      <c r="A78" s="170"/>
      <c r="B78" s="165"/>
      <c r="C78" s="308"/>
      <c r="D78" s="309"/>
      <c r="E78" s="256"/>
      <c r="F78" s="309"/>
      <c r="G78" s="309"/>
      <c r="H78" s="168"/>
      <c r="I78" s="169"/>
      <c r="P78" s="188">
        <f t="shared" si="1"/>
        <v>0</v>
      </c>
    </row>
    <row r="79" spans="1:126" ht="15" customHeight="1">
      <c r="A79" s="19" t="s">
        <v>343</v>
      </c>
      <c r="B79" s="494" t="s">
        <v>344</v>
      </c>
      <c r="C79" s="534"/>
      <c r="D79" s="292"/>
      <c r="E79" s="298"/>
      <c r="F79" s="299"/>
      <c r="G79" s="268"/>
      <c r="H79" s="310"/>
      <c r="I79" s="311"/>
      <c r="J79" s="1"/>
      <c r="K79" s="1"/>
      <c r="L79" s="1"/>
      <c r="M79" s="1"/>
      <c r="N79" s="1"/>
      <c r="O79" s="1"/>
      <c r="P79" s="188">
        <f t="shared" si="1"/>
        <v>0</v>
      </c>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row>
    <row r="80" spans="4:16" ht="12" customHeight="1">
      <c r="D80" s="291"/>
      <c r="E80" s="141"/>
      <c r="F80" s="291"/>
      <c r="G80" s="79"/>
      <c r="H80"/>
      <c r="I80" s="24"/>
      <c r="P80" s="188">
        <f t="shared" si="1"/>
        <v>0</v>
      </c>
    </row>
    <row r="81" spans="1:16" ht="12" customHeight="1">
      <c r="A81" s="197" t="s">
        <v>345</v>
      </c>
      <c r="B81" s="491" t="s">
        <v>346</v>
      </c>
      <c r="C81" s="492"/>
      <c r="D81" s="262"/>
      <c r="E81" s="140"/>
      <c r="F81" s="12"/>
      <c r="G81" s="312"/>
      <c r="H81" s="12"/>
      <c r="I81" s="312"/>
      <c r="P81" s="188">
        <f t="shared" si="1"/>
        <v>0</v>
      </c>
    </row>
    <row r="82" spans="1:16" ht="12" customHeight="1">
      <c r="A82" s="313"/>
      <c r="G82" s="314"/>
      <c r="H82" s="24"/>
      <c r="I82" s="314"/>
      <c r="P82" s="188">
        <f t="shared" si="1"/>
        <v>0</v>
      </c>
    </row>
    <row r="83" spans="1:16" ht="23.25" customHeight="1">
      <c r="A83" s="220" t="s">
        <v>347</v>
      </c>
      <c r="B83" s="20" t="s">
        <v>348</v>
      </c>
      <c r="C83" s="315" t="s">
        <v>349</v>
      </c>
      <c r="D83" s="45" t="s">
        <v>350</v>
      </c>
      <c r="E83" s="135">
        <v>113.63</v>
      </c>
      <c r="F83" s="213">
        <v>3800</v>
      </c>
      <c r="G83" s="274"/>
      <c r="H83" s="305">
        <f>+E83*F83</f>
        <v>431794</v>
      </c>
      <c r="I83" s="276">
        <f>+E83*G83</f>
        <v>0</v>
      </c>
      <c r="M83" s="277"/>
      <c r="P83" s="188">
        <f t="shared" si="1"/>
        <v>1801.8444333166417</v>
      </c>
    </row>
    <row r="84" spans="1:16" ht="12" customHeight="1">
      <c r="A84" s="50"/>
      <c r="B84" s="20"/>
      <c r="C84" s="316"/>
      <c r="G84" s="314"/>
      <c r="H84" s="24"/>
      <c r="I84" s="314"/>
      <c r="M84" s="277"/>
      <c r="P84" s="188">
        <f t="shared" si="1"/>
        <v>0</v>
      </c>
    </row>
    <row r="85" spans="1:16" ht="35.25" customHeight="1">
      <c r="A85" s="220" t="s">
        <v>351</v>
      </c>
      <c r="B85" s="20" t="s">
        <v>348</v>
      </c>
      <c r="C85" s="25" t="s">
        <v>352</v>
      </c>
      <c r="D85" s="45" t="s">
        <v>353</v>
      </c>
      <c r="E85" s="135">
        <v>453.37</v>
      </c>
      <c r="F85" s="213">
        <v>5850</v>
      </c>
      <c r="G85" s="274"/>
      <c r="H85" s="305">
        <f>+E85*F85</f>
        <v>2652214.5</v>
      </c>
      <c r="I85" s="276">
        <f>+E85*G85</f>
        <v>0</v>
      </c>
      <c r="M85" s="277"/>
      <c r="P85" s="188">
        <f>+H85/239.64-I85</f>
        <v>11067.494992488733</v>
      </c>
    </row>
    <row r="86" spans="1:16" ht="12" customHeight="1" thickBot="1">
      <c r="A86" s="28"/>
      <c r="B86" s="28"/>
      <c r="C86" s="28"/>
      <c r="D86" s="28"/>
      <c r="E86" s="249"/>
      <c r="F86" s="28"/>
      <c r="G86" s="215"/>
      <c r="H86" s="28"/>
      <c r="I86" s="215"/>
      <c r="M86" s="277"/>
      <c r="P86" s="188">
        <f t="shared" si="1"/>
        <v>0</v>
      </c>
    </row>
    <row r="87" spans="1:16" ht="12" customHeight="1" thickTop="1">
      <c r="A87" s="27" t="s">
        <v>345</v>
      </c>
      <c r="B87" s="497" t="s">
        <v>354</v>
      </c>
      <c r="C87" s="501"/>
      <c r="D87" s="41"/>
      <c r="E87" s="280"/>
      <c r="F87" s="281"/>
      <c r="G87" s="317"/>
      <c r="H87" s="115">
        <f>SUM(H83:H86)</f>
        <v>3084008.5</v>
      </c>
      <c r="I87" s="153">
        <f>SUM(I83:I86)</f>
        <v>0</v>
      </c>
      <c r="M87" s="277"/>
      <c r="P87" s="188">
        <f t="shared" si="1"/>
        <v>12869.339425805376</v>
      </c>
    </row>
    <row r="88" spans="5:16" ht="12" customHeight="1">
      <c r="E88" s="318"/>
      <c r="F88" s="186"/>
      <c r="G88" s="314"/>
      <c r="H88" s="319"/>
      <c r="I88" s="314"/>
      <c r="M88" s="277"/>
      <c r="P88" s="188">
        <f t="shared" si="1"/>
        <v>0</v>
      </c>
    </row>
    <row r="89" spans="1:16" ht="12" customHeight="1">
      <c r="A89" s="320" t="s">
        <v>355</v>
      </c>
      <c r="B89" s="517" t="s">
        <v>356</v>
      </c>
      <c r="C89" s="518"/>
      <c r="D89" s="321"/>
      <c r="G89" s="314"/>
      <c r="H89" s="319"/>
      <c r="I89" s="314"/>
      <c r="M89" s="277"/>
      <c r="P89" s="188">
        <f t="shared" si="1"/>
        <v>0</v>
      </c>
    </row>
    <row r="90" spans="2:16" ht="12" customHeight="1">
      <c r="B90" s="184"/>
      <c r="D90" s="184"/>
      <c r="G90" s="314"/>
      <c r="H90" s="319"/>
      <c r="I90" s="314"/>
      <c r="M90" s="277"/>
      <c r="P90" s="188"/>
    </row>
    <row r="91" spans="1:16" ht="39.75" customHeight="1">
      <c r="A91" s="220" t="s">
        <v>357</v>
      </c>
      <c r="B91" s="20" t="s">
        <v>358</v>
      </c>
      <c r="C91" s="322" t="s">
        <v>359</v>
      </c>
      <c r="D91" s="323"/>
      <c r="E91" s="324">
        <v>2164.74</v>
      </c>
      <c r="F91" s="213">
        <v>250</v>
      </c>
      <c r="G91" s="274"/>
      <c r="H91" s="305">
        <f>+E91*F91</f>
        <v>541185</v>
      </c>
      <c r="I91" s="276">
        <f>+E91*G91</f>
        <v>0</v>
      </c>
      <c r="M91" s="277"/>
      <c r="P91" s="188"/>
    </row>
    <row r="92" spans="1:16" ht="12" customHeight="1" thickBot="1">
      <c r="A92" s="28"/>
      <c r="B92" s="214"/>
      <c r="C92" s="28"/>
      <c r="D92" s="214"/>
      <c r="E92" s="249"/>
      <c r="F92" s="28"/>
      <c r="G92" s="215"/>
      <c r="H92" s="216"/>
      <c r="I92" s="215"/>
      <c r="M92" s="277"/>
      <c r="P92" s="188">
        <f t="shared" si="1"/>
        <v>0</v>
      </c>
    </row>
    <row r="93" spans="1:16" ht="12" customHeight="1" thickTop="1">
      <c r="A93" s="27" t="s">
        <v>355</v>
      </c>
      <c r="B93" s="497" t="s">
        <v>360</v>
      </c>
      <c r="C93" s="501"/>
      <c r="D93" s="41"/>
      <c r="E93" s="280"/>
      <c r="F93" s="281"/>
      <c r="G93" s="317"/>
      <c r="H93" s="115">
        <f>SUM(H90:H92)</f>
        <v>541185</v>
      </c>
      <c r="I93" s="153">
        <f>SUM(I90:I92)</f>
        <v>0</v>
      </c>
      <c r="M93" s="277"/>
      <c r="P93" s="188">
        <f t="shared" si="1"/>
        <v>2258.324987481222</v>
      </c>
    </row>
    <row r="94" spans="2:16" ht="12" customHeight="1">
      <c r="B94" s="184"/>
      <c r="D94" s="184"/>
      <c r="E94" s="318"/>
      <c r="F94" s="186"/>
      <c r="G94" s="314"/>
      <c r="H94" s="319"/>
      <c r="I94" s="314"/>
      <c r="P94" s="188">
        <f t="shared" si="1"/>
        <v>0</v>
      </c>
    </row>
    <row r="95" spans="1:16" ht="12" customHeight="1">
      <c r="A95" s="197" t="s">
        <v>361</v>
      </c>
      <c r="B95" s="491" t="s">
        <v>362</v>
      </c>
      <c r="C95" s="492"/>
      <c r="D95" s="184"/>
      <c r="G95" s="314"/>
      <c r="H95" s="319"/>
      <c r="I95" s="314"/>
      <c r="P95" s="188">
        <f t="shared" si="1"/>
        <v>0</v>
      </c>
    </row>
    <row r="96" spans="2:16" ht="12" customHeight="1">
      <c r="B96" s="184"/>
      <c r="D96" s="184"/>
      <c r="G96" s="314"/>
      <c r="H96" s="319"/>
      <c r="I96" s="314"/>
      <c r="P96" s="188">
        <f t="shared" si="1"/>
        <v>0</v>
      </c>
    </row>
    <row r="97" spans="1:9" ht="34.5" customHeight="1">
      <c r="A97" s="220" t="s">
        <v>363</v>
      </c>
      <c r="B97" s="237" t="s">
        <v>331</v>
      </c>
      <c r="C97" s="192" t="s">
        <v>364</v>
      </c>
      <c r="D97" s="325" t="s">
        <v>365</v>
      </c>
      <c r="E97" s="324">
        <v>120.98</v>
      </c>
      <c r="F97" s="213">
        <v>25500</v>
      </c>
      <c r="G97" s="326"/>
      <c r="H97" s="305">
        <f>+E97*F97</f>
        <v>3084990</v>
      </c>
      <c r="I97" s="327">
        <f>+E97*G97</f>
        <v>0</v>
      </c>
    </row>
    <row r="98" spans="1:9" ht="12" customHeight="1">
      <c r="A98" s="220"/>
      <c r="B98" s="237"/>
      <c r="C98" s="192"/>
      <c r="D98" s="325"/>
      <c r="E98" s="187"/>
      <c r="F98" s="213"/>
      <c r="G98" s="326"/>
      <c r="H98" s="305"/>
      <c r="I98" s="327"/>
    </row>
    <row r="99" spans="1:9" ht="38.25" customHeight="1">
      <c r="A99" s="220" t="s">
        <v>366</v>
      </c>
      <c r="B99" s="237" t="s">
        <v>331</v>
      </c>
      <c r="C99" s="25" t="s">
        <v>367</v>
      </c>
      <c r="D99" s="325" t="s">
        <v>368</v>
      </c>
      <c r="E99" s="324">
        <v>12.78</v>
      </c>
      <c r="F99" s="213">
        <v>21000</v>
      </c>
      <c r="G99" s="326"/>
      <c r="H99" s="305">
        <f>+E99*F99</f>
        <v>268380</v>
      </c>
      <c r="I99" s="327">
        <f>+E99*G99</f>
        <v>0</v>
      </c>
    </row>
    <row r="100" spans="1:16" ht="3.75" customHeight="1" thickBot="1">
      <c r="A100" s="28"/>
      <c r="B100" s="214"/>
      <c r="C100" s="28"/>
      <c r="D100" s="214"/>
      <c r="E100" s="249"/>
      <c r="F100" s="28"/>
      <c r="G100" s="215"/>
      <c r="H100" s="216"/>
      <c r="I100" s="215"/>
      <c r="K100" t="s">
        <v>369</v>
      </c>
      <c r="L100" s="328" t="e">
        <f>SUM(#REF!)</f>
        <v>#REF!</v>
      </c>
      <c r="M100" s="329" t="s">
        <v>331</v>
      </c>
      <c r="P100" s="188">
        <f t="shared" si="1"/>
        <v>0</v>
      </c>
    </row>
    <row r="101" spans="1:16" ht="12" customHeight="1" thickTop="1">
      <c r="A101" s="27" t="s">
        <v>361</v>
      </c>
      <c r="B101" s="497" t="s">
        <v>370</v>
      </c>
      <c r="C101" s="501"/>
      <c r="D101" s="41"/>
      <c r="E101" s="280"/>
      <c r="F101" s="281"/>
      <c r="G101" s="317"/>
      <c r="H101" s="115">
        <f>SUM(H96:H100)</f>
        <v>3353370</v>
      </c>
      <c r="I101" s="153">
        <f>SUM(I96:I100)</f>
        <v>0</v>
      </c>
      <c r="J101" s="330"/>
      <c r="K101" t="s">
        <v>371</v>
      </c>
      <c r="L101" s="305">
        <f>SUM('[1]PZ1-rek'!F9)</f>
        <v>46524.98825738608</v>
      </c>
      <c r="M101" t="s">
        <v>372</v>
      </c>
      <c r="N101" s="331">
        <f>+L101*239.64</f>
        <v>11149248.186</v>
      </c>
      <c r="P101" s="188">
        <f t="shared" si="1"/>
        <v>13993.365047571358</v>
      </c>
    </row>
    <row r="102" spans="2:16" ht="12" customHeight="1">
      <c r="B102" s="184"/>
      <c r="D102" s="184"/>
      <c r="E102" s="318"/>
      <c r="F102" s="186"/>
      <c r="G102" s="314"/>
      <c r="H102" s="319"/>
      <c r="I102" s="314"/>
      <c r="P102" s="188">
        <f t="shared" si="1"/>
        <v>0</v>
      </c>
    </row>
    <row r="103" spans="1:16" ht="12" customHeight="1">
      <c r="A103" s="197" t="s">
        <v>373</v>
      </c>
      <c r="B103" s="517" t="s">
        <v>374</v>
      </c>
      <c r="C103" s="518"/>
      <c r="D103" s="332"/>
      <c r="E103" s="333"/>
      <c r="F103" s="213"/>
      <c r="G103" s="334"/>
      <c r="H103" s="213"/>
      <c r="I103" s="334"/>
      <c r="K103" t="s">
        <v>375</v>
      </c>
      <c r="L103" t="e">
        <f>+L101/L100</f>
        <v>#REF!</v>
      </c>
      <c r="M103" t="s">
        <v>376</v>
      </c>
      <c r="N103" s="331" t="e">
        <f>+L103*239.64</f>
        <v>#REF!</v>
      </c>
      <c r="P103" s="188"/>
    </row>
    <row r="104" spans="1:16" ht="7.5" customHeight="1">
      <c r="A104" s="220"/>
      <c r="B104" s="184"/>
      <c r="C104" s="316"/>
      <c r="D104" s="332"/>
      <c r="E104" s="333"/>
      <c r="F104" s="213"/>
      <c r="G104" s="334"/>
      <c r="H104" s="213"/>
      <c r="I104" s="334"/>
      <c r="K104" t="s">
        <v>377</v>
      </c>
      <c r="L104" s="329">
        <v>11.65</v>
      </c>
      <c r="M104" s="329" t="s">
        <v>378</v>
      </c>
      <c r="P104" s="188"/>
    </row>
    <row r="105" spans="1:19" ht="81" customHeight="1">
      <c r="A105" s="220" t="s">
        <v>379</v>
      </c>
      <c r="B105" s="237" t="s">
        <v>331</v>
      </c>
      <c r="C105" s="332" t="s">
        <v>582</v>
      </c>
      <c r="D105" s="325" t="s">
        <v>380</v>
      </c>
      <c r="E105" s="135">
        <v>192.25</v>
      </c>
      <c r="F105" s="335">
        <f>98*239.64</f>
        <v>23484.719999999998</v>
      </c>
      <c r="G105" s="274"/>
      <c r="H105" s="305">
        <f>+E105*F105</f>
        <v>4514937.42</v>
      </c>
      <c r="I105" s="276">
        <f>+E105*G105</f>
        <v>0</v>
      </c>
      <c r="N105" s="331"/>
      <c r="P105" s="188"/>
      <c r="R105" s="324"/>
      <c r="S105" s="135"/>
    </row>
    <row r="106" spans="1:16" ht="5.25" customHeight="1" thickBot="1">
      <c r="A106" s="336"/>
      <c r="B106" s="337"/>
      <c r="C106" s="338"/>
      <c r="D106" s="339"/>
      <c r="E106" s="340"/>
      <c r="F106" s="341"/>
      <c r="G106" s="342"/>
      <c r="H106" s="343"/>
      <c r="I106" s="344"/>
      <c r="P106" s="188"/>
    </row>
    <row r="107" spans="1:16" ht="12" customHeight="1" thickTop="1">
      <c r="A107" s="27" t="s">
        <v>373</v>
      </c>
      <c r="B107" s="497" t="s">
        <v>381</v>
      </c>
      <c r="C107" s="501"/>
      <c r="D107" s="41"/>
      <c r="E107" s="280"/>
      <c r="F107" s="281"/>
      <c r="G107" s="317"/>
      <c r="H107" s="115">
        <f>SUM(H104:H106)</f>
        <v>4514937.42</v>
      </c>
      <c r="I107" s="153">
        <f>SUM(I104:I106)</f>
        <v>0</v>
      </c>
      <c r="P107" s="188"/>
    </row>
    <row r="108" spans="2:16" ht="12" customHeight="1">
      <c r="B108" s="184"/>
      <c r="C108" s="186"/>
      <c r="D108" s="184"/>
      <c r="G108" s="314"/>
      <c r="H108" s="319"/>
      <c r="I108" s="314"/>
      <c r="P108" s="188"/>
    </row>
    <row r="109" spans="1:16" s="306" customFormat="1" ht="12" customHeight="1">
      <c r="A109" s="197" t="s">
        <v>382</v>
      </c>
      <c r="B109" s="517" t="s">
        <v>383</v>
      </c>
      <c r="C109" s="518"/>
      <c r="D109" s="332"/>
      <c r="E109" s="333"/>
      <c r="F109" s="213"/>
      <c r="G109" s="334"/>
      <c r="H109" s="213"/>
      <c r="I109" s="334"/>
      <c r="P109" s="345">
        <f t="shared" si="1"/>
        <v>0</v>
      </c>
    </row>
    <row r="110" spans="1:16" ht="12" customHeight="1">
      <c r="A110" s="220"/>
      <c r="B110" s="184"/>
      <c r="C110" s="316"/>
      <c r="D110" s="332"/>
      <c r="E110" s="333"/>
      <c r="F110" s="213"/>
      <c r="G110" s="334"/>
      <c r="H110" s="213"/>
      <c r="I110" s="334"/>
      <c r="P110" s="188">
        <f t="shared" si="1"/>
        <v>0</v>
      </c>
    </row>
    <row r="111" spans="1:16" ht="21.75" customHeight="1">
      <c r="A111" s="220" t="s">
        <v>384</v>
      </c>
      <c r="B111" s="235" t="s">
        <v>348</v>
      </c>
      <c r="C111" s="315" t="s">
        <v>385</v>
      </c>
      <c r="D111" s="189" t="s">
        <v>386</v>
      </c>
      <c r="E111" s="187">
        <v>45.6</v>
      </c>
      <c r="F111" s="335">
        <v>950</v>
      </c>
      <c r="G111" s="274"/>
      <c r="H111" s="305">
        <f>+E111*F111</f>
        <v>43320</v>
      </c>
      <c r="I111" s="276">
        <f>+E111*G111</f>
        <v>0</v>
      </c>
      <c r="J111" s="306"/>
      <c r="P111" s="188"/>
    </row>
    <row r="112" spans="1:16" ht="12" customHeight="1">
      <c r="A112" s="220"/>
      <c r="B112" s="184"/>
      <c r="C112" s="316"/>
      <c r="D112" s="346"/>
      <c r="E112" s="324"/>
      <c r="G112" s="314"/>
      <c r="H112" s="24"/>
      <c r="I112" s="314"/>
      <c r="P112" s="188"/>
    </row>
    <row r="113" spans="1:16" ht="24" customHeight="1">
      <c r="A113" s="220" t="s">
        <v>387</v>
      </c>
      <c r="B113" s="235" t="s">
        <v>378</v>
      </c>
      <c r="C113" s="25" t="s">
        <v>388</v>
      </c>
      <c r="D113" s="347" t="s">
        <v>389</v>
      </c>
      <c r="E113" s="348">
        <v>78.92</v>
      </c>
      <c r="F113" s="335">
        <v>2600</v>
      </c>
      <c r="G113" s="274"/>
      <c r="H113" s="305">
        <f>+E113*F113</f>
        <v>205192</v>
      </c>
      <c r="I113" s="276">
        <f>+E113*G113</f>
        <v>0</v>
      </c>
      <c r="P113" s="188"/>
    </row>
    <row r="114" spans="1:16" ht="12" customHeight="1">
      <c r="A114" s="220"/>
      <c r="B114" s="184"/>
      <c r="C114" s="316"/>
      <c r="D114" s="346"/>
      <c r="E114" s="324"/>
      <c r="G114" s="314"/>
      <c r="H114" s="148"/>
      <c r="I114" s="314"/>
      <c r="P114" s="188"/>
    </row>
    <row r="115" spans="1:16" ht="23.25" customHeight="1">
      <c r="A115" s="220" t="s">
        <v>390</v>
      </c>
      <c r="B115" s="235" t="s">
        <v>378</v>
      </c>
      <c r="C115" s="25" t="s">
        <v>391</v>
      </c>
      <c r="D115" s="347" t="s">
        <v>392</v>
      </c>
      <c r="E115" s="348">
        <v>63.96</v>
      </c>
      <c r="F115" s="335">
        <v>2300</v>
      </c>
      <c r="G115" s="274"/>
      <c r="H115" s="305">
        <f>+E115*F115</f>
        <v>147108</v>
      </c>
      <c r="I115" s="276">
        <f>+E115*G115</f>
        <v>0</v>
      </c>
      <c r="P115" s="188"/>
    </row>
    <row r="116" spans="1:16" ht="6.75" customHeight="1" thickBot="1">
      <c r="A116" s="336"/>
      <c r="B116" s="337"/>
      <c r="C116" s="338"/>
      <c r="D116" s="339"/>
      <c r="E116" s="340"/>
      <c r="F116" s="341"/>
      <c r="G116" s="342"/>
      <c r="H116" s="343"/>
      <c r="I116" s="344"/>
      <c r="P116" s="188">
        <f>+H116/239.64-I116</f>
        <v>0</v>
      </c>
    </row>
    <row r="117" spans="1:16" ht="12" customHeight="1" thickTop="1">
      <c r="A117" s="27" t="s">
        <v>382</v>
      </c>
      <c r="B117" s="497" t="s">
        <v>393</v>
      </c>
      <c r="C117" s="501"/>
      <c r="D117" s="41"/>
      <c r="E117" s="280"/>
      <c r="F117" s="281"/>
      <c r="G117" s="317"/>
      <c r="H117" s="115">
        <f>SUM(H110:H116)</f>
        <v>395620</v>
      </c>
      <c r="I117" s="153">
        <f>SUM(I110:I116)</f>
        <v>0</v>
      </c>
      <c r="P117" s="188">
        <f>+H117/239.64-I117</f>
        <v>1650.8930061759306</v>
      </c>
    </row>
    <row r="118" spans="1:16" ht="6" customHeight="1" thickBot="1">
      <c r="A118" s="349"/>
      <c r="D118" s="291"/>
      <c r="E118" s="141"/>
      <c r="F118" s="291"/>
      <c r="G118" s="79"/>
      <c r="H118"/>
      <c r="I118" s="350"/>
      <c r="P118" s="188">
        <f>+H118/239.64-I118</f>
        <v>0</v>
      </c>
    </row>
    <row r="119" spans="1:16" ht="15" customHeight="1" thickBot="1">
      <c r="A119" s="120" t="s">
        <v>343</v>
      </c>
      <c r="B119" s="502" t="s">
        <v>394</v>
      </c>
      <c r="C119" s="535"/>
      <c r="D119" s="297"/>
      <c r="E119" s="510"/>
      <c r="F119" s="536"/>
      <c r="G119" s="163"/>
      <c r="H119" s="163">
        <f>H87+H93+H101+H107+H117</f>
        <v>11889120.92</v>
      </c>
      <c r="I119" s="164">
        <f>I87+I93+I101+I107+I117</f>
        <v>0</v>
      </c>
      <c r="P119" s="188">
        <f>+H119/239.64-I119</f>
        <v>49612.42246703389</v>
      </c>
    </row>
    <row r="120" spans="1:16" ht="15" customHeight="1">
      <c r="A120" s="170"/>
      <c r="B120" s="165"/>
      <c r="C120" s="351"/>
      <c r="D120" s="352"/>
      <c r="E120" s="353"/>
      <c r="F120" s="354"/>
      <c r="G120" s="355"/>
      <c r="H120" s="355"/>
      <c r="I120" s="356"/>
      <c r="P120" s="188"/>
    </row>
    <row r="121" spans="1:126" ht="15" customHeight="1">
      <c r="A121" s="19" t="s">
        <v>5</v>
      </c>
      <c r="B121" s="494" t="s">
        <v>7</v>
      </c>
      <c r="C121" s="495"/>
      <c r="D121" s="292"/>
      <c r="E121" s="298"/>
      <c r="F121" s="299"/>
      <c r="G121" s="299"/>
      <c r="H121" s="268"/>
      <c r="I121" s="357"/>
      <c r="J121" s="301"/>
      <c r="K121" s="301"/>
      <c r="L121" s="301"/>
      <c r="M121" s="301"/>
      <c r="N121" s="301"/>
      <c r="O121" s="301"/>
      <c r="P121" s="188"/>
      <c r="Q121" s="301"/>
      <c r="R121" s="301"/>
      <c r="S121" s="301"/>
      <c r="T121" s="301"/>
      <c r="U121" s="301"/>
      <c r="V121" s="301"/>
      <c r="W121" s="301"/>
      <c r="X121" s="301"/>
      <c r="Y121" s="301"/>
      <c r="Z121" s="301"/>
      <c r="AA121" s="301"/>
      <c r="AB121" s="301"/>
      <c r="AC121" s="301"/>
      <c r="AD121" s="301"/>
      <c r="AE121" s="301"/>
      <c r="AF121" s="301"/>
      <c r="AG121" s="301"/>
      <c r="AH121" s="301"/>
      <c r="AI121" s="301"/>
      <c r="AJ121" s="301"/>
      <c r="AK121" s="301"/>
      <c r="AL121" s="301"/>
      <c r="AM121" s="301"/>
      <c r="AN121" s="301"/>
      <c r="AO121" s="301"/>
      <c r="AP121" s="301"/>
      <c r="AQ121" s="301"/>
      <c r="AR121" s="301"/>
      <c r="AS121" s="301"/>
      <c r="AT121" s="301"/>
      <c r="AU121" s="301"/>
      <c r="AV121" s="301"/>
      <c r="AW121" s="301"/>
      <c r="AX121" s="301"/>
      <c r="AY121" s="301"/>
      <c r="AZ121" s="301"/>
      <c r="BA121" s="301"/>
      <c r="BB121" s="301"/>
      <c r="BC121" s="301"/>
      <c r="BD121" s="301"/>
      <c r="BE121" s="301"/>
      <c r="BF121" s="301"/>
      <c r="BG121" s="301"/>
      <c r="BH121" s="301"/>
      <c r="BI121" s="301"/>
      <c r="BJ121" s="301"/>
      <c r="BK121" s="301"/>
      <c r="BL121" s="301"/>
      <c r="BM121" s="301"/>
      <c r="BN121" s="301"/>
      <c r="BO121" s="301"/>
      <c r="BP121" s="301"/>
      <c r="BQ121" s="301"/>
      <c r="BR121" s="301"/>
      <c r="BS121" s="301"/>
      <c r="BT121" s="301"/>
      <c r="BU121" s="301"/>
      <c r="BV121" s="301"/>
      <c r="BW121" s="301"/>
      <c r="BX121" s="301"/>
      <c r="BY121" s="301"/>
      <c r="BZ121" s="301"/>
      <c r="CA121" s="301"/>
      <c r="CB121" s="301"/>
      <c r="CC121" s="301"/>
      <c r="CD121" s="301"/>
      <c r="CE121" s="301"/>
      <c r="CF121" s="301"/>
      <c r="CG121" s="301"/>
      <c r="CH121" s="301"/>
      <c r="CI121" s="301"/>
      <c r="CJ121" s="301"/>
      <c r="CK121" s="301"/>
      <c r="CL121" s="301"/>
      <c r="CM121" s="301"/>
      <c r="CN121" s="301"/>
      <c r="CO121" s="301"/>
      <c r="CP121" s="301"/>
      <c r="CQ121" s="301"/>
      <c r="CR121" s="301"/>
      <c r="CS121" s="301"/>
      <c r="CT121" s="301"/>
      <c r="CU121" s="301"/>
      <c r="CV121" s="301"/>
      <c r="CW121" s="301"/>
      <c r="CX121" s="301"/>
      <c r="CY121" s="301"/>
      <c r="CZ121" s="301"/>
      <c r="DA121" s="301"/>
      <c r="DB121" s="301"/>
      <c r="DC121" s="301"/>
      <c r="DD121" s="301"/>
      <c r="DE121" s="301"/>
      <c r="DF121" s="301"/>
      <c r="DG121" s="301"/>
      <c r="DH121" s="301"/>
      <c r="DI121" s="301"/>
      <c r="DJ121" s="301"/>
      <c r="DK121" s="301"/>
      <c r="DL121" s="301"/>
      <c r="DM121" s="301"/>
      <c r="DN121" s="301"/>
      <c r="DO121" s="301"/>
      <c r="DP121" s="301"/>
      <c r="DQ121" s="301"/>
      <c r="DR121" s="301"/>
      <c r="DS121" s="301"/>
      <c r="DT121" s="301"/>
      <c r="DU121" s="301"/>
      <c r="DV121" s="301"/>
    </row>
    <row r="122" spans="4:16" ht="12" customHeight="1">
      <c r="D122" s="291"/>
      <c r="E122" s="141"/>
      <c r="F122" s="291"/>
      <c r="G122" s="291"/>
      <c r="I122" s="148"/>
      <c r="P122" s="188"/>
    </row>
    <row r="123" spans="1:126" ht="15" customHeight="1">
      <c r="A123" s="14"/>
      <c r="B123" s="358"/>
      <c r="C123" s="359" t="s">
        <v>395</v>
      </c>
      <c r="D123" s="272"/>
      <c r="E123" s="360"/>
      <c r="F123" s="3"/>
      <c r="G123" s="3"/>
      <c r="H123" s="131"/>
      <c r="I123" s="172"/>
      <c r="J123" s="282"/>
      <c r="K123" s="282"/>
      <c r="L123" s="10"/>
      <c r="M123" s="286"/>
      <c r="N123" s="301"/>
      <c r="O123" s="301"/>
      <c r="P123" s="188"/>
      <c r="Q123" s="301"/>
      <c r="R123" s="301"/>
      <c r="S123" s="301"/>
      <c r="T123" s="301"/>
      <c r="U123" s="301"/>
      <c r="V123" s="301"/>
      <c r="W123" s="301"/>
      <c r="X123" s="301"/>
      <c r="Y123" s="301"/>
      <c r="Z123" s="301"/>
      <c r="AA123" s="301"/>
      <c r="AB123" s="301"/>
      <c r="AC123" s="301"/>
      <c r="AD123" s="301"/>
      <c r="AE123" s="301"/>
      <c r="AF123" s="301"/>
      <c r="AG123" s="301"/>
      <c r="AH123" s="301"/>
      <c r="AI123" s="301"/>
      <c r="AJ123" s="301"/>
      <c r="AK123" s="301"/>
      <c r="AL123" s="301"/>
      <c r="AM123" s="301"/>
      <c r="AN123" s="301"/>
      <c r="AO123" s="301"/>
      <c r="AP123" s="301"/>
      <c r="AQ123" s="301"/>
      <c r="AR123" s="301"/>
      <c r="AS123" s="301"/>
      <c r="AT123" s="301"/>
      <c r="AU123" s="301"/>
      <c r="AV123" s="301"/>
      <c r="AW123" s="301"/>
      <c r="AX123" s="301"/>
      <c r="AY123" s="301"/>
      <c r="AZ123" s="301"/>
      <c r="BA123" s="301"/>
      <c r="BB123" s="301"/>
      <c r="BC123" s="301"/>
      <c r="BD123" s="301"/>
      <c r="BE123" s="301"/>
      <c r="BF123" s="301"/>
      <c r="BG123" s="301"/>
      <c r="BH123" s="301"/>
      <c r="BI123" s="301"/>
      <c r="BJ123" s="301"/>
      <c r="BK123" s="301"/>
      <c r="BL123" s="301"/>
      <c r="BM123" s="301"/>
      <c r="BN123" s="301"/>
      <c r="BO123" s="301"/>
      <c r="BP123" s="301"/>
      <c r="BQ123" s="301"/>
      <c r="BR123" s="301"/>
      <c r="BS123" s="301"/>
      <c r="BT123" s="301"/>
      <c r="BU123" s="301"/>
      <c r="BV123" s="301"/>
      <c r="BW123" s="301"/>
      <c r="BX123" s="301"/>
      <c r="BY123" s="301"/>
      <c r="BZ123" s="301"/>
      <c r="CA123" s="301"/>
      <c r="CB123" s="301"/>
      <c r="CC123" s="301"/>
      <c r="CD123" s="301"/>
      <c r="CE123" s="301"/>
      <c r="CF123" s="301"/>
      <c r="CG123" s="301"/>
      <c r="CH123" s="301"/>
      <c r="CI123" s="301"/>
      <c r="CJ123" s="301"/>
      <c r="CK123" s="301"/>
      <c r="CL123" s="301"/>
      <c r="CM123" s="301"/>
      <c r="CN123" s="301"/>
      <c r="CO123" s="301"/>
      <c r="CP123" s="301"/>
      <c r="CQ123" s="301"/>
      <c r="CR123" s="301"/>
      <c r="CS123" s="301"/>
      <c r="CT123" s="301"/>
      <c r="CU123" s="301"/>
      <c r="CV123" s="301"/>
      <c r="CW123" s="301"/>
      <c r="CX123" s="301"/>
      <c r="CY123" s="301"/>
      <c r="CZ123" s="301"/>
      <c r="DA123" s="301"/>
      <c r="DB123" s="301"/>
      <c r="DC123" s="301"/>
      <c r="DD123" s="301"/>
      <c r="DE123" s="301"/>
      <c r="DF123" s="301"/>
      <c r="DG123" s="301"/>
      <c r="DH123" s="301"/>
      <c r="DI123" s="301"/>
      <c r="DJ123" s="301"/>
      <c r="DK123" s="301"/>
      <c r="DL123" s="301"/>
      <c r="DM123" s="301"/>
      <c r="DN123" s="301"/>
      <c r="DO123" s="301"/>
      <c r="DP123" s="301"/>
      <c r="DQ123" s="301"/>
      <c r="DR123" s="301"/>
      <c r="DS123" s="301"/>
      <c r="DT123" s="301"/>
      <c r="DU123" s="301"/>
      <c r="DV123" s="301"/>
    </row>
    <row r="124" spans="4:16" ht="12" customHeight="1" thickBot="1">
      <c r="D124" s="285"/>
      <c r="E124" s="141"/>
      <c r="F124" s="285"/>
      <c r="G124" s="285"/>
      <c r="I124" s="148"/>
      <c r="M124" s="286"/>
      <c r="P124" s="188"/>
    </row>
    <row r="125" spans="1:16" ht="15" customHeight="1" thickBot="1">
      <c r="A125" s="120" t="s">
        <v>5</v>
      </c>
      <c r="B125" s="502" t="s">
        <v>92</v>
      </c>
      <c r="C125" s="535"/>
      <c r="D125" s="284"/>
      <c r="E125" s="508"/>
      <c r="F125" s="537"/>
      <c r="G125" s="284"/>
      <c r="H125" s="163">
        <v>0</v>
      </c>
      <c r="I125" s="164">
        <v>0</v>
      </c>
      <c r="M125" s="286"/>
      <c r="P125" s="188"/>
    </row>
    <row r="126" spans="1:16" ht="15" customHeight="1">
      <c r="A126" s="313"/>
      <c r="B126" s="313"/>
      <c r="C126" s="313"/>
      <c r="D126" s="361"/>
      <c r="E126" s="362"/>
      <c r="F126" s="361"/>
      <c r="G126" s="361"/>
      <c r="H126" s="363"/>
      <c r="I126" s="148"/>
      <c r="P126" s="188">
        <f aca="true" t="shared" si="2" ref="P126:P139">+H126/239.64-I126</f>
        <v>0</v>
      </c>
    </row>
    <row r="127" spans="1:126" ht="15" customHeight="1">
      <c r="A127" s="19" t="s">
        <v>93</v>
      </c>
      <c r="B127" s="494" t="s">
        <v>94</v>
      </c>
      <c r="C127" s="534"/>
      <c r="D127" s="265"/>
      <c r="E127" s="266"/>
      <c r="F127" s="267"/>
      <c r="G127" s="267"/>
      <c r="H127" s="268"/>
      <c r="I127" s="156"/>
      <c r="J127" s="1"/>
      <c r="K127" s="1"/>
      <c r="L127" s="1"/>
      <c r="M127" s="1"/>
      <c r="N127" s="1"/>
      <c r="O127" s="1"/>
      <c r="P127" s="188">
        <f t="shared" si="2"/>
        <v>0</v>
      </c>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row>
    <row r="128" spans="4:16" ht="12" customHeight="1">
      <c r="D128" s="285"/>
      <c r="E128" s="141"/>
      <c r="F128" s="285"/>
      <c r="G128" s="285"/>
      <c r="I128" s="148"/>
      <c r="P128" s="188">
        <f t="shared" si="2"/>
        <v>0</v>
      </c>
    </row>
    <row r="129" spans="1:126" s="17" customFormat="1" ht="24.75" customHeight="1">
      <c r="A129" s="14" t="s">
        <v>97</v>
      </c>
      <c r="B129" s="491" t="s">
        <v>106</v>
      </c>
      <c r="C129" s="492"/>
      <c r="D129" s="265"/>
      <c r="E129" s="140"/>
      <c r="F129" s="12"/>
      <c r="G129" s="12"/>
      <c r="H129" s="78"/>
      <c r="I129" s="158"/>
      <c r="J129" s="13"/>
      <c r="K129" s="13"/>
      <c r="L129" s="13"/>
      <c r="M129" s="16"/>
      <c r="N129" s="16"/>
      <c r="O129" s="16"/>
      <c r="P129" s="188">
        <f t="shared" si="2"/>
        <v>0</v>
      </c>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c r="DT129" s="16"/>
      <c r="DU129" s="16"/>
      <c r="DV129" s="16"/>
    </row>
    <row r="130" spans="1:126" s="17" customFormat="1" ht="12" customHeight="1">
      <c r="A130" s="14"/>
      <c r="B130" s="51"/>
      <c r="C130" s="34"/>
      <c r="D130" s="265"/>
      <c r="E130" s="140"/>
      <c r="F130" s="12"/>
      <c r="G130" s="12"/>
      <c r="H130" s="78"/>
      <c r="I130" s="158"/>
      <c r="J130" s="13"/>
      <c r="K130" s="13"/>
      <c r="L130" s="13"/>
      <c r="M130" s="16"/>
      <c r="N130" s="16"/>
      <c r="O130" s="16"/>
      <c r="P130" s="188">
        <f t="shared" si="2"/>
        <v>0</v>
      </c>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row>
    <row r="131" spans="1:16" ht="12" customHeight="1">
      <c r="A131" s="20" t="s">
        <v>98</v>
      </c>
      <c r="B131" s="20" t="s">
        <v>99</v>
      </c>
      <c r="C131" s="25" t="s">
        <v>100</v>
      </c>
      <c r="D131" s="25"/>
      <c r="E131" s="135">
        <v>80</v>
      </c>
      <c r="F131" s="273">
        <v>7189</v>
      </c>
      <c r="G131" s="274"/>
      <c r="H131" s="275">
        <f>E131*F131</f>
        <v>575120</v>
      </c>
      <c r="I131" s="276">
        <f>+E131*G131</f>
        <v>0</v>
      </c>
      <c r="P131" s="188">
        <f t="shared" si="2"/>
        <v>2399.9332331831083</v>
      </c>
    </row>
    <row r="132" spans="1:16" ht="12" customHeight="1">
      <c r="A132" s="20"/>
      <c r="B132" s="20"/>
      <c r="C132" s="25"/>
      <c r="D132" s="25"/>
      <c r="E132" s="135"/>
      <c r="F132" s="273"/>
      <c r="G132" s="275"/>
      <c r="H132" s="275"/>
      <c r="I132" s="276"/>
      <c r="P132" s="188">
        <f t="shared" si="2"/>
        <v>0</v>
      </c>
    </row>
    <row r="133" spans="1:16" ht="12" customHeight="1" thickBot="1">
      <c r="A133" s="50" t="s">
        <v>101</v>
      </c>
      <c r="B133" s="20" t="s">
        <v>99</v>
      </c>
      <c r="C133" s="25" t="s">
        <v>111</v>
      </c>
      <c r="D133" s="25"/>
      <c r="E133" s="135">
        <v>24</v>
      </c>
      <c r="F133" s="273">
        <v>250000</v>
      </c>
      <c r="G133" s="274"/>
      <c r="H133" s="275">
        <f>E133*F133</f>
        <v>6000000</v>
      </c>
      <c r="I133" s="276">
        <f>+E133*G133</f>
        <v>0</v>
      </c>
      <c r="P133" s="188">
        <f t="shared" si="2"/>
        <v>25037.556334501754</v>
      </c>
    </row>
    <row r="134" spans="1:16" s="443" customFormat="1" ht="12" customHeight="1" thickBot="1" thickTop="1">
      <c r="A134" s="437"/>
      <c r="B134" s="438"/>
      <c r="C134" s="437"/>
      <c r="D134" s="437"/>
      <c r="E134" s="439"/>
      <c r="F134" s="440"/>
      <c r="G134" s="441"/>
      <c r="H134" s="441"/>
      <c r="I134" s="442"/>
      <c r="P134" s="444">
        <f t="shared" si="2"/>
        <v>0</v>
      </c>
    </row>
    <row r="135" spans="1:16" s="443" customFormat="1" ht="22.5" customHeight="1" thickTop="1">
      <c r="A135" s="438" t="s">
        <v>104</v>
      </c>
      <c r="B135" s="438" t="s">
        <v>44</v>
      </c>
      <c r="C135" s="437" t="s">
        <v>105</v>
      </c>
      <c r="D135" s="437"/>
      <c r="E135" s="439">
        <v>1</v>
      </c>
      <c r="F135" s="440">
        <v>400000</v>
      </c>
      <c r="G135" s="444"/>
      <c r="H135" s="441">
        <f>E135*F135</f>
        <v>400000</v>
      </c>
      <c r="I135" s="442">
        <f>+E135*G135</f>
        <v>0</v>
      </c>
      <c r="P135" s="444">
        <f t="shared" si="2"/>
        <v>1669.170422300117</v>
      </c>
    </row>
    <row r="136" spans="1:16" ht="13.5" thickBot="1">
      <c r="A136" s="26"/>
      <c r="B136" s="178"/>
      <c r="C136" s="36"/>
      <c r="D136" s="36"/>
      <c r="E136" s="179"/>
      <c r="F136" s="364"/>
      <c r="G136" s="365"/>
      <c r="H136" s="364"/>
      <c r="I136" s="366"/>
      <c r="P136" s="188">
        <f t="shared" si="2"/>
        <v>0</v>
      </c>
    </row>
    <row r="137" spans="1:126" ht="24.75" customHeight="1" thickTop="1">
      <c r="A137" s="29" t="s">
        <v>97</v>
      </c>
      <c r="B137" s="497" t="s">
        <v>107</v>
      </c>
      <c r="C137" s="501"/>
      <c r="D137" s="182"/>
      <c r="E137" s="280"/>
      <c r="F137" s="281"/>
      <c r="G137" s="281"/>
      <c r="H137" s="177">
        <f>SUM(H130:H136)</f>
        <v>6975120</v>
      </c>
      <c r="I137" s="154">
        <f>SUM(I131:I136)</f>
        <v>0</v>
      </c>
      <c r="J137" s="282"/>
      <c r="K137" s="330"/>
      <c r="L137" s="10"/>
      <c r="M137" s="1"/>
      <c r="N137" s="1"/>
      <c r="O137" s="1"/>
      <c r="P137" s="188">
        <f t="shared" si="2"/>
        <v>29106.65998998498</v>
      </c>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row>
    <row r="138" spans="9:16" ht="6" customHeight="1" thickBot="1">
      <c r="I138" s="148"/>
      <c r="P138" s="188">
        <f t="shared" si="2"/>
        <v>0</v>
      </c>
    </row>
    <row r="139" spans="1:16" ht="15" customHeight="1" thickBot="1">
      <c r="A139" s="120" t="s">
        <v>108</v>
      </c>
      <c r="B139" s="502" t="s">
        <v>109</v>
      </c>
      <c r="C139" s="535"/>
      <c r="D139" s="297"/>
      <c r="E139" s="510"/>
      <c r="F139" s="536"/>
      <c r="G139" s="163"/>
      <c r="H139" s="163">
        <f>+H137</f>
        <v>6975120</v>
      </c>
      <c r="I139" s="164">
        <f>+I137</f>
        <v>0</v>
      </c>
      <c r="K139" s="163"/>
      <c r="P139" s="188">
        <f t="shared" si="2"/>
        <v>29106.65998998498</v>
      </c>
    </row>
    <row r="140" spans="1:9" ht="12.75">
      <c r="A140" s="321"/>
      <c r="B140" s="321"/>
      <c r="C140" s="321"/>
      <c r="D140" s="321"/>
      <c r="E140" s="367"/>
      <c r="F140" s="321"/>
      <c r="G140" s="321"/>
      <c r="H140" s="368"/>
      <c r="I140" s="321"/>
    </row>
    <row r="141" spans="1:9" ht="12.75">
      <c r="A141" s="321"/>
      <c r="B141" s="321"/>
      <c r="C141" s="321"/>
      <c r="D141" s="321"/>
      <c r="E141" s="367"/>
      <c r="F141" s="321"/>
      <c r="G141" s="321"/>
      <c r="H141" s="368"/>
      <c r="I141" s="321"/>
    </row>
    <row r="142" spans="1:9" ht="12.75">
      <c r="A142" s="321"/>
      <c r="B142" s="321"/>
      <c r="C142" s="321"/>
      <c r="D142" s="321"/>
      <c r="E142" s="367"/>
      <c r="F142" s="321"/>
      <c r="G142" s="321"/>
      <c r="H142" s="368"/>
      <c r="I142" s="321"/>
    </row>
    <row r="143" spans="1:9" ht="12.75">
      <c r="A143" s="321"/>
      <c r="B143" s="321"/>
      <c r="C143" s="321"/>
      <c r="D143" s="321"/>
      <c r="E143" s="367"/>
      <c r="F143" s="321"/>
      <c r="G143" s="321"/>
      <c r="H143" s="368"/>
      <c r="I143" s="321"/>
    </row>
    <row r="144" spans="1:9" ht="12.75">
      <c r="A144" s="321"/>
      <c r="B144" s="321"/>
      <c r="C144" s="321"/>
      <c r="D144" s="321"/>
      <c r="E144" s="367"/>
      <c r="F144" s="321"/>
      <c r="G144" s="321"/>
      <c r="H144" s="368"/>
      <c r="I144" s="321"/>
    </row>
    <row r="145" spans="1:9" ht="12.75">
      <c r="A145" s="321"/>
      <c r="B145" s="321"/>
      <c r="C145" s="321"/>
      <c r="D145" s="321"/>
      <c r="E145" s="367"/>
      <c r="F145" s="321"/>
      <c r="G145" s="321"/>
      <c r="H145" s="368"/>
      <c r="I145" s="321"/>
    </row>
    <row r="146" spans="1:9" ht="12.75">
      <c r="A146" s="321"/>
      <c r="B146" s="321"/>
      <c r="C146" s="321"/>
      <c r="D146" s="321"/>
      <c r="E146" s="367"/>
      <c r="F146" s="321"/>
      <c r="G146" s="321"/>
      <c r="H146" s="368"/>
      <c r="I146" s="321"/>
    </row>
  </sheetData>
  <sheetProtection/>
  <mergeCells count="55">
    <mergeCell ref="A1:A2"/>
    <mergeCell ref="B1:B2"/>
    <mergeCell ref="C1:C2"/>
    <mergeCell ref="E1:E2"/>
    <mergeCell ref="F1:F2"/>
    <mergeCell ref="G1:G2"/>
    <mergeCell ref="H1:H2"/>
    <mergeCell ref="I1:I2"/>
    <mergeCell ref="B3:C3"/>
    <mergeCell ref="B5:C5"/>
    <mergeCell ref="B9:C9"/>
    <mergeCell ref="B10:C10"/>
    <mergeCell ref="B11:C11"/>
    <mergeCell ref="E11:F11"/>
    <mergeCell ref="B13:C13"/>
    <mergeCell ref="B15:C15"/>
    <mergeCell ref="B25:C25"/>
    <mergeCell ref="B27:C27"/>
    <mergeCell ref="B31:C31"/>
    <mergeCell ref="B33:C33"/>
    <mergeCell ref="B37:C37"/>
    <mergeCell ref="B39:C39"/>
    <mergeCell ref="B45:C45"/>
    <mergeCell ref="B47:C47"/>
    <mergeCell ref="B59:C59"/>
    <mergeCell ref="B61:C61"/>
    <mergeCell ref="E61:F61"/>
    <mergeCell ref="B63:C63"/>
    <mergeCell ref="B65:C65"/>
    <mergeCell ref="B69:C69"/>
    <mergeCell ref="B71:C71"/>
    <mergeCell ref="B75:C75"/>
    <mergeCell ref="B77:C77"/>
    <mergeCell ref="E77:F77"/>
    <mergeCell ref="B79:C79"/>
    <mergeCell ref="B81:C81"/>
    <mergeCell ref="B87:C87"/>
    <mergeCell ref="B89:C89"/>
    <mergeCell ref="B93:C93"/>
    <mergeCell ref="B95:C95"/>
    <mergeCell ref="B101:C101"/>
    <mergeCell ref="B103:C103"/>
    <mergeCell ref="B107:C107"/>
    <mergeCell ref="B109:C109"/>
    <mergeCell ref="B117:C117"/>
    <mergeCell ref="B119:C119"/>
    <mergeCell ref="E119:F119"/>
    <mergeCell ref="B121:C121"/>
    <mergeCell ref="B125:C125"/>
    <mergeCell ref="E125:F125"/>
    <mergeCell ref="B127:C127"/>
    <mergeCell ref="B129:C129"/>
    <mergeCell ref="B137:C137"/>
    <mergeCell ref="B139:C139"/>
    <mergeCell ref="E139:F139"/>
  </mergeCells>
  <printOptions/>
  <pageMargins left="1.1811023622047245" right="0.1968503937007874" top="0.984251968503937" bottom="0.5905511811023623" header="0.31496062992125984" footer="0.1968503937007874"/>
  <pageSetup firstPageNumber="36" useFirstPageNumber="1" horizontalDpi="600" verticalDpi="600" orientation="portrait" paperSize="9"/>
  <headerFooter alignWithMargins="0">
    <oddHeader>&amp;L
              Objekt: cesta R3-653, odsek 1363 Sodražica - Hrib (km 9,826 - km 10,575)
              Del objekta: OPORNI ZID 1
           &amp;C&amp;"Arial,Krepko"&amp;12PREDRAČUN&amp;Rst.&amp;P</oddHeader>
  </headerFooter>
  <rowBreaks count="2" manualBreakCount="2">
    <brk id="88" max="8" man="1"/>
    <brk id="125" max="8" man="1"/>
  </rowBreaks>
</worksheet>
</file>

<file path=xl/worksheets/sheet16.xml><?xml version="1.0" encoding="utf-8"?>
<worksheet xmlns="http://schemas.openxmlformats.org/spreadsheetml/2006/main" xmlns:r="http://schemas.openxmlformats.org/officeDocument/2006/relationships">
  <dimension ref="A1:L1829"/>
  <sheetViews>
    <sheetView zoomScale="150" zoomScaleNormal="150" zoomScalePageLayoutView="0" workbookViewId="0" topLeftCell="A1">
      <selection activeCell="L13" sqref="L13"/>
    </sheetView>
  </sheetViews>
  <sheetFormatPr defaultColWidth="9.140625" defaultRowHeight="12.75"/>
  <cols>
    <col min="1" max="1" width="6.140625" style="387" customWidth="1"/>
    <col min="2" max="2" width="36.28125" style="386" customWidth="1"/>
    <col min="3" max="3" width="7.7109375" style="388" customWidth="1"/>
    <col min="4" max="4" width="10.7109375" style="389" customWidth="1"/>
    <col min="5" max="5" width="15.7109375" style="390" hidden="1" customWidth="1"/>
    <col min="6" max="6" width="15.7109375" style="390" customWidth="1"/>
    <col min="7" max="7" width="10.28125" style="385" customWidth="1"/>
    <col min="8" max="9" width="10.28125" style="385" hidden="1" customWidth="1"/>
    <col min="10" max="16384" width="9.140625" style="385" customWidth="1"/>
  </cols>
  <sheetData>
    <row r="1" spans="1:6" s="81" customFormat="1" ht="19.5" customHeight="1" thickBot="1">
      <c r="A1" s="106" t="s">
        <v>34</v>
      </c>
      <c r="B1" s="369" t="s">
        <v>35</v>
      </c>
      <c r="C1" s="108"/>
      <c r="D1" s="109"/>
      <c r="E1" s="110" t="s">
        <v>119</v>
      </c>
      <c r="F1" s="110" t="s">
        <v>120</v>
      </c>
    </row>
    <row r="2" spans="1:7" s="83" customFormat="1" ht="15.75" customHeight="1">
      <c r="A2" s="105"/>
      <c r="B2" s="111"/>
      <c r="C2" s="370"/>
      <c r="D2" s="113"/>
      <c r="E2" s="114"/>
      <c r="F2" s="114"/>
      <c r="G2" s="82"/>
    </row>
    <row r="3" spans="1:9" s="83" customFormat="1" ht="15.75" customHeight="1">
      <c r="A3" s="22" t="s">
        <v>37</v>
      </c>
      <c r="B3" s="104" t="s">
        <v>45</v>
      </c>
      <c r="C3" s="371"/>
      <c r="D3" s="372"/>
      <c r="E3" s="115">
        <f>'[1]PZ1-cene'!H11</f>
        <v>380000</v>
      </c>
      <c r="F3" s="153">
        <f>OZ1!I11</f>
        <v>0</v>
      </c>
      <c r="H3" s="83">
        <f aca="true" t="shared" si="0" ref="H3:H13">+F3*239.64</f>
        <v>0</v>
      </c>
      <c r="I3" s="373">
        <f aca="true" t="shared" si="1" ref="I3:I13">+H3-E3</f>
        <v>-380000</v>
      </c>
    </row>
    <row r="4" spans="1:9" s="83" customFormat="1" ht="15.75" customHeight="1">
      <c r="A4" s="22" t="s">
        <v>24</v>
      </c>
      <c r="B4" s="104" t="s">
        <v>46</v>
      </c>
      <c r="C4" s="371"/>
      <c r="D4" s="372"/>
      <c r="E4" s="115">
        <f>'[1]PZ1-cene'!H59</f>
        <v>738407.5179999999</v>
      </c>
      <c r="F4" s="153">
        <f>OZ1!I61</f>
        <v>0</v>
      </c>
      <c r="H4" s="83">
        <f t="shared" si="0"/>
        <v>0</v>
      </c>
      <c r="I4" s="373">
        <f t="shared" si="1"/>
        <v>-738407.5179999999</v>
      </c>
    </row>
    <row r="5" spans="1:9" s="83" customFormat="1" ht="15.75" customHeight="1">
      <c r="A5" s="22" t="s">
        <v>87</v>
      </c>
      <c r="B5" s="104" t="s">
        <v>48</v>
      </c>
      <c r="C5" s="371"/>
      <c r="D5" s="372"/>
      <c r="E5" s="115">
        <f>'[1]PZ1-cene'!H69</f>
        <v>106400</v>
      </c>
      <c r="F5" s="153">
        <f>OZ1!I77</f>
        <v>0</v>
      </c>
      <c r="H5" s="83">
        <f t="shared" si="0"/>
        <v>0</v>
      </c>
      <c r="I5" s="373">
        <f t="shared" si="1"/>
        <v>-106400</v>
      </c>
    </row>
    <row r="6" spans="1:9" s="83" customFormat="1" ht="15.75" customHeight="1">
      <c r="A6" s="22" t="s">
        <v>343</v>
      </c>
      <c r="B6" s="104" t="s">
        <v>396</v>
      </c>
      <c r="C6" s="371"/>
      <c r="D6" s="372"/>
      <c r="E6" s="115">
        <f>'[1]PZ1-cene'!H123</f>
        <v>7635069.767999999</v>
      </c>
      <c r="F6" s="153">
        <f>OZ1!I119</f>
        <v>0</v>
      </c>
      <c r="H6" s="83">
        <f t="shared" si="0"/>
        <v>0</v>
      </c>
      <c r="I6" s="373">
        <f t="shared" si="1"/>
        <v>-7635069.767999999</v>
      </c>
    </row>
    <row r="7" spans="1:9" s="83" customFormat="1" ht="15.75" customHeight="1">
      <c r="A7" s="22" t="s">
        <v>5</v>
      </c>
      <c r="B7" s="104" t="s">
        <v>49</v>
      </c>
      <c r="C7" s="371"/>
      <c r="D7" s="372"/>
      <c r="E7" s="115">
        <f>'[1]PZ1-cene'!H124</f>
        <v>0</v>
      </c>
      <c r="F7" s="153">
        <f>OZ1!I125</f>
        <v>0</v>
      </c>
      <c r="I7" s="373"/>
    </row>
    <row r="8" spans="1:9" s="83" customFormat="1" ht="15.75" customHeight="1">
      <c r="A8" s="11" t="s">
        <v>93</v>
      </c>
      <c r="B8" s="51" t="s">
        <v>50</v>
      </c>
      <c r="C8" s="374"/>
      <c r="D8" s="375"/>
      <c r="E8" s="131">
        <f>'[1]PZ1-cene'!H145</f>
        <v>1159450</v>
      </c>
      <c r="F8" s="172">
        <f>OZ1!I139</f>
        <v>0</v>
      </c>
      <c r="H8" s="83">
        <f t="shared" si="0"/>
        <v>0</v>
      </c>
      <c r="I8" s="373">
        <f t="shared" si="1"/>
        <v>-1159450</v>
      </c>
    </row>
    <row r="9" spans="1:9" s="83" customFormat="1" ht="15.75" customHeight="1" thickBot="1">
      <c r="A9" s="376"/>
      <c r="B9" s="104" t="s">
        <v>323</v>
      </c>
      <c r="C9" s="371"/>
      <c r="D9" s="372"/>
      <c r="E9" s="115">
        <f>+E8*0.05</f>
        <v>57972.5</v>
      </c>
      <c r="F9" s="153">
        <f>SUM(F3:F8)*0.1</f>
        <v>0</v>
      </c>
      <c r="H9" s="83">
        <f>+F9*239.64</f>
        <v>0</v>
      </c>
      <c r="I9" s="373">
        <f>+H9-E9</f>
        <v>-57972.5</v>
      </c>
    </row>
    <row r="10" spans="1:9" s="83" customFormat="1" ht="15.75" customHeight="1" thickBot="1">
      <c r="A10" s="117"/>
      <c r="B10" s="532" t="s">
        <v>51</v>
      </c>
      <c r="C10" s="533"/>
      <c r="D10" s="116"/>
      <c r="E10" s="175">
        <f>SUM(E3:E8)</f>
        <v>10019327.285999998</v>
      </c>
      <c r="F10" s="171">
        <f>SUM(F3:F9)</f>
        <v>0</v>
      </c>
      <c r="H10" s="83">
        <f t="shared" si="0"/>
        <v>0</v>
      </c>
      <c r="I10" s="373">
        <f t="shared" si="1"/>
        <v>-10019327.285999998</v>
      </c>
    </row>
    <row r="11" spans="1:9" s="83" customFormat="1" ht="15.75" customHeight="1" thickBot="1">
      <c r="A11" s="174"/>
      <c r="B11" s="51" t="s">
        <v>268</v>
      </c>
      <c r="C11" s="374"/>
      <c r="D11" s="375"/>
      <c r="E11" s="131" t="e">
        <f>#REF!*0.2</f>
        <v>#REF!</v>
      </c>
      <c r="F11" s="172">
        <f>F10*0.22</f>
        <v>0</v>
      </c>
      <c r="G11" s="373"/>
      <c r="H11" s="83">
        <f t="shared" si="0"/>
        <v>0</v>
      </c>
      <c r="I11" s="373" t="e">
        <f t="shared" si="1"/>
        <v>#REF!</v>
      </c>
    </row>
    <row r="12" spans="1:9" s="83" customFormat="1" ht="15.75" customHeight="1" thickBot="1">
      <c r="A12" s="117"/>
      <c r="B12" s="532" t="s">
        <v>51</v>
      </c>
      <c r="C12" s="533"/>
      <c r="D12" s="116"/>
      <c r="E12" s="175" t="e">
        <f>SUM(E11:E11)</f>
        <v>#REF!</v>
      </c>
      <c r="F12" s="171">
        <f>SUM(F10:F11)</f>
        <v>0</v>
      </c>
      <c r="H12" s="83">
        <f t="shared" si="0"/>
        <v>0</v>
      </c>
      <c r="I12" s="373" t="e">
        <f t="shared" si="1"/>
        <v>#REF!</v>
      </c>
    </row>
    <row r="13" spans="1:10" s="83" customFormat="1" ht="15.75" customHeight="1">
      <c r="A13" s="87"/>
      <c r="B13" s="88"/>
      <c r="C13" s="377"/>
      <c r="G13" s="373"/>
      <c r="H13" s="373">
        <f t="shared" si="0"/>
        <v>0</v>
      </c>
      <c r="I13" s="373">
        <f t="shared" si="1"/>
        <v>0</v>
      </c>
      <c r="J13" s="373"/>
    </row>
    <row r="14" spans="1:3" s="83" customFormat="1" ht="15.75" customHeight="1">
      <c r="A14" s="87"/>
      <c r="B14" s="88"/>
      <c r="C14" s="377"/>
    </row>
    <row r="15" spans="1:3" s="83" customFormat="1" ht="15.75" customHeight="1">
      <c r="A15" s="87"/>
      <c r="B15" s="88"/>
      <c r="C15" s="377"/>
    </row>
    <row r="16" spans="1:3" s="83" customFormat="1" ht="15.75" customHeight="1">
      <c r="A16" s="87"/>
      <c r="B16" s="88"/>
      <c r="C16" s="377"/>
    </row>
    <row r="17" spans="1:3" s="83" customFormat="1" ht="15.75" customHeight="1">
      <c r="A17" s="87"/>
      <c r="B17" s="88"/>
      <c r="C17" s="377"/>
    </row>
    <row r="18" spans="1:3" s="83" customFormat="1" ht="11.25">
      <c r="A18" s="87"/>
      <c r="B18" s="88"/>
      <c r="C18" s="377"/>
    </row>
    <row r="19" spans="1:3" s="83" customFormat="1" ht="11.25">
      <c r="A19" s="87"/>
      <c r="B19" s="88"/>
      <c r="C19" s="377"/>
    </row>
    <row r="20" spans="1:3" s="83" customFormat="1" ht="11.25">
      <c r="A20" s="87"/>
      <c r="B20" s="88"/>
      <c r="C20" s="377"/>
    </row>
    <row r="21" spans="1:3" s="83" customFormat="1" ht="11.25">
      <c r="A21" s="87"/>
      <c r="B21" s="88"/>
      <c r="C21" s="377"/>
    </row>
    <row r="22" spans="1:3" s="83" customFormat="1" ht="11.25">
      <c r="A22" s="87"/>
      <c r="B22" s="88"/>
      <c r="C22" s="377"/>
    </row>
    <row r="23" spans="1:3" s="83" customFormat="1" ht="11.25">
      <c r="A23" s="87"/>
      <c r="B23" s="88"/>
      <c r="C23" s="377"/>
    </row>
    <row r="24" spans="1:3" s="83" customFormat="1" ht="11.25">
      <c r="A24" s="87"/>
      <c r="B24" s="88"/>
      <c r="C24" s="377"/>
    </row>
    <row r="25" spans="1:3" s="83" customFormat="1" ht="11.25">
      <c r="A25" s="87"/>
      <c r="B25" s="88"/>
      <c r="C25" s="377"/>
    </row>
    <row r="26" spans="1:3" s="380" customFormat="1" ht="11.25">
      <c r="A26" s="378"/>
      <c r="B26" s="379"/>
      <c r="C26" s="374"/>
    </row>
    <row r="27" spans="1:3" s="380" customFormat="1" ht="11.25">
      <c r="A27" s="378"/>
      <c r="B27" s="379"/>
      <c r="C27" s="374"/>
    </row>
    <row r="28" spans="1:3" s="380" customFormat="1" ht="11.25">
      <c r="A28" s="378"/>
      <c r="B28" s="379"/>
      <c r="C28" s="374"/>
    </row>
    <row r="29" spans="1:3" s="380" customFormat="1" ht="11.25">
      <c r="A29" s="378"/>
      <c r="B29" s="379"/>
      <c r="C29" s="374"/>
    </row>
    <row r="30" spans="1:3" s="380" customFormat="1" ht="11.25">
      <c r="A30" s="378"/>
      <c r="B30" s="379"/>
      <c r="C30" s="374"/>
    </row>
    <row r="31" spans="1:3" s="380" customFormat="1" ht="11.25">
      <c r="A31" s="378"/>
      <c r="B31" s="379"/>
      <c r="C31" s="374"/>
    </row>
    <row r="32" spans="1:3" s="380" customFormat="1" ht="11.25">
      <c r="A32" s="378"/>
      <c r="B32" s="379"/>
      <c r="C32" s="374"/>
    </row>
    <row r="33" spans="1:3" s="380" customFormat="1" ht="11.25">
      <c r="A33" s="378"/>
      <c r="B33" s="379"/>
      <c r="C33" s="374"/>
    </row>
    <row r="34" spans="1:3" s="380" customFormat="1" ht="11.25">
      <c r="A34" s="378"/>
      <c r="B34" s="379"/>
      <c r="C34" s="374"/>
    </row>
    <row r="35" spans="1:3" s="380" customFormat="1" ht="11.25">
      <c r="A35" s="378"/>
      <c r="B35" s="379"/>
      <c r="C35" s="374"/>
    </row>
    <row r="36" spans="1:3" s="380" customFormat="1" ht="11.25">
      <c r="A36" s="378"/>
      <c r="B36" s="379"/>
      <c r="C36" s="374"/>
    </row>
    <row r="37" spans="1:3" s="380" customFormat="1" ht="11.25">
      <c r="A37" s="378"/>
      <c r="B37" s="379"/>
      <c r="C37" s="374"/>
    </row>
    <row r="38" spans="1:3" s="380" customFormat="1" ht="11.25">
      <c r="A38" s="378"/>
      <c r="B38" s="379"/>
      <c r="C38" s="374"/>
    </row>
    <row r="39" spans="1:7" s="381" customFormat="1" ht="11.25">
      <c r="A39" s="378"/>
      <c r="B39" s="379"/>
      <c r="C39" s="374"/>
      <c r="D39" s="380"/>
      <c r="E39" s="380"/>
      <c r="F39" s="380"/>
      <c r="G39" s="380"/>
    </row>
    <row r="40" spans="1:3" s="381" customFormat="1" ht="11.25">
      <c r="A40" s="382"/>
      <c r="B40" s="383"/>
      <c r="C40" s="384"/>
    </row>
    <row r="41" spans="1:3" s="381" customFormat="1" ht="11.25">
      <c r="A41" s="382"/>
      <c r="B41" s="383"/>
      <c r="C41" s="384"/>
    </row>
    <row r="42" spans="1:3" s="381" customFormat="1" ht="11.25">
      <c r="A42" s="382"/>
      <c r="B42" s="383"/>
      <c r="C42" s="384"/>
    </row>
    <row r="43" spans="1:3" s="381" customFormat="1" ht="11.25">
      <c r="A43" s="382"/>
      <c r="B43" s="383"/>
      <c r="C43" s="384"/>
    </row>
    <row r="44" spans="1:3" s="381" customFormat="1" ht="11.25">
      <c r="A44" s="382"/>
      <c r="B44" s="383"/>
      <c r="C44" s="384"/>
    </row>
    <row r="45" spans="1:3" s="381" customFormat="1" ht="11.25">
      <c r="A45" s="382"/>
      <c r="B45" s="383"/>
      <c r="C45" s="384"/>
    </row>
    <row r="46" spans="1:3" s="381" customFormat="1" ht="11.25">
      <c r="A46" s="382"/>
      <c r="B46" s="383"/>
      <c r="C46" s="384"/>
    </row>
    <row r="47" spans="1:3" s="381" customFormat="1" ht="11.25">
      <c r="A47" s="382"/>
      <c r="B47" s="383"/>
      <c r="C47" s="384"/>
    </row>
    <row r="48" spans="1:3" s="381" customFormat="1" ht="11.25">
      <c r="A48" s="382"/>
      <c r="B48" s="383"/>
      <c r="C48" s="384"/>
    </row>
    <row r="49" spans="1:3" s="381" customFormat="1" ht="11.25">
      <c r="A49" s="382"/>
      <c r="B49" s="383"/>
      <c r="C49" s="384"/>
    </row>
    <row r="50" spans="1:3" s="381" customFormat="1" ht="11.25">
      <c r="A50" s="382"/>
      <c r="B50" s="383"/>
      <c r="C50" s="384"/>
    </row>
    <row r="51" spans="1:3" s="381" customFormat="1" ht="11.25">
      <c r="A51" s="382"/>
      <c r="B51" s="383"/>
      <c r="C51" s="384"/>
    </row>
    <row r="52" spans="1:3" s="381" customFormat="1" ht="11.25">
      <c r="A52" s="382"/>
      <c r="B52" s="383"/>
      <c r="C52" s="384"/>
    </row>
    <row r="53" spans="1:3" s="381" customFormat="1" ht="11.25">
      <c r="A53" s="382"/>
      <c r="B53" s="383"/>
      <c r="C53" s="384"/>
    </row>
    <row r="54" spans="1:3" s="381" customFormat="1" ht="11.25">
      <c r="A54" s="382"/>
      <c r="B54" s="383"/>
      <c r="C54" s="384"/>
    </row>
    <row r="55" spans="1:3" s="381" customFormat="1" ht="11.25">
      <c r="A55" s="382"/>
      <c r="B55" s="383"/>
      <c r="C55" s="384"/>
    </row>
    <row r="56" spans="1:3" s="381" customFormat="1" ht="11.25">
      <c r="A56" s="382"/>
      <c r="B56" s="383"/>
      <c r="C56" s="384"/>
    </row>
    <row r="57" spans="1:3" s="381" customFormat="1" ht="11.25">
      <c r="A57" s="382"/>
      <c r="B57" s="383"/>
      <c r="C57" s="384"/>
    </row>
    <row r="58" spans="1:3" s="381" customFormat="1" ht="11.25">
      <c r="A58" s="382"/>
      <c r="B58" s="383"/>
      <c r="C58" s="384"/>
    </row>
    <row r="59" spans="1:3" s="381" customFormat="1" ht="11.25">
      <c r="A59" s="382"/>
      <c r="B59" s="383"/>
      <c r="C59" s="384"/>
    </row>
    <row r="60" spans="1:3" s="381" customFormat="1" ht="11.25">
      <c r="A60" s="382"/>
      <c r="B60" s="383"/>
      <c r="C60" s="384"/>
    </row>
    <row r="61" spans="1:3" s="381" customFormat="1" ht="11.25">
      <c r="A61" s="382"/>
      <c r="B61" s="383"/>
      <c r="C61" s="384"/>
    </row>
    <row r="62" spans="1:3" s="381" customFormat="1" ht="11.25">
      <c r="A62" s="382"/>
      <c r="B62" s="383"/>
      <c r="C62" s="384"/>
    </row>
    <row r="63" spans="1:3" s="381" customFormat="1" ht="11.25">
      <c r="A63" s="382"/>
      <c r="B63" s="383"/>
      <c r="C63" s="384"/>
    </row>
    <row r="64" spans="1:3" s="381" customFormat="1" ht="11.25">
      <c r="A64" s="382"/>
      <c r="B64" s="383"/>
      <c r="C64" s="384"/>
    </row>
    <row r="65" spans="1:3" s="381" customFormat="1" ht="11.25">
      <c r="A65" s="382"/>
      <c r="B65" s="383"/>
      <c r="C65" s="384"/>
    </row>
    <row r="66" spans="1:3" s="381" customFormat="1" ht="11.25">
      <c r="A66" s="382"/>
      <c r="B66" s="383"/>
      <c r="C66" s="384"/>
    </row>
    <row r="67" spans="1:3" s="381" customFormat="1" ht="11.25">
      <c r="A67" s="382"/>
      <c r="B67" s="383"/>
      <c r="C67" s="384"/>
    </row>
    <row r="68" spans="1:3" s="381" customFormat="1" ht="11.25">
      <c r="A68" s="382"/>
      <c r="B68" s="383"/>
      <c r="C68" s="384"/>
    </row>
    <row r="69" spans="1:3" s="381" customFormat="1" ht="11.25">
      <c r="A69" s="382"/>
      <c r="B69" s="383"/>
      <c r="C69" s="384"/>
    </row>
    <row r="70" spans="1:3" s="381" customFormat="1" ht="11.25">
      <c r="A70" s="382"/>
      <c r="B70" s="383"/>
      <c r="C70" s="384"/>
    </row>
    <row r="71" spans="1:3" s="381" customFormat="1" ht="11.25">
      <c r="A71" s="382"/>
      <c r="B71" s="383"/>
      <c r="C71" s="384"/>
    </row>
    <row r="72" spans="1:3" s="381" customFormat="1" ht="11.25">
      <c r="A72" s="382"/>
      <c r="B72" s="383"/>
      <c r="C72" s="384"/>
    </row>
    <row r="73" spans="1:3" s="381" customFormat="1" ht="11.25">
      <c r="A73" s="382"/>
      <c r="B73" s="383"/>
      <c r="C73" s="384"/>
    </row>
    <row r="74" spans="1:3" s="381" customFormat="1" ht="11.25">
      <c r="A74" s="382"/>
      <c r="B74" s="383"/>
      <c r="C74" s="384"/>
    </row>
    <row r="75" spans="1:3" s="381" customFormat="1" ht="11.25">
      <c r="A75" s="382"/>
      <c r="B75" s="383"/>
      <c r="C75" s="384"/>
    </row>
    <row r="76" spans="1:3" s="381" customFormat="1" ht="11.25">
      <c r="A76" s="382"/>
      <c r="B76" s="383"/>
      <c r="C76" s="384"/>
    </row>
    <row r="77" spans="1:3" s="381" customFormat="1" ht="11.25">
      <c r="A77" s="382"/>
      <c r="B77" s="383"/>
      <c r="C77" s="384"/>
    </row>
    <row r="78" spans="1:3" s="381" customFormat="1" ht="11.25">
      <c r="A78" s="382"/>
      <c r="B78" s="383"/>
      <c r="C78" s="384"/>
    </row>
    <row r="79" spans="1:7" s="381" customFormat="1" ht="11.25">
      <c r="A79" s="382"/>
      <c r="B79" s="383"/>
      <c r="C79" s="384"/>
      <c r="G79" s="381">
        <f>G10+G77</f>
        <v>0</v>
      </c>
    </row>
    <row r="80" spans="1:3" s="381" customFormat="1" ht="11.25">
      <c r="A80" s="382"/>
      <c r="B80" s="383"/>
      <c r="C80" s="384"/>
    </row>
    <row r="81" spans="1:3" s="381" customFormat="1" ht="11.25">
      <c r="A81" s="382"/>
      <c r="B81" s="383"/>
      <c r="C81" s="384"/>
    </row>
    <row r="82" spans="1:3" s="381" customFormat="1" ht="11.25">
      <c r="A82" s="382"/>
      <c r="B82" s="383"/>
      <c r="C82" s="384"/>
    </row>
    <row r="83" spans="1:3" s="381" customFormat="1" ht="11.25">
      <c r="A83" s="382"/>
      <c r="B83" s="383"/>
      <c r="C83" s="384"/>
    </row>
    <row r="84" spans="1:3" s="381" customFormat="1" ht="11.25">
      <c r="A84" s="382"/>
      <c r="B84" s="383"/>
      <c r="C84" s="384"/>
    </row>
    <row r="85" spans="1:3" s="381" customFormat="1" ht="11.25">
      <c r="A85" s="382"/>
      <c r="B85" s="383"/>
      <c r="C85" s="384"/>
    </row>
    <row r="86" spans="1:3" s="381" customFormat="1" ht="11.25">
      <c r="A86" s="382"/>
      <c r="B86" s="383"/>
      <c r="C86" s="384"/>
    </row>
    <row r="87" spans="1:3" s="381" customFormat="1" ht="11.25">
      <c r="A87" s="382"/>
      <c r="B87" s="383"/>
      <c r="C87" s="384"/>
    </row>
    <row r="88" spans="1:3" s="381" customFormat="1" ht="11.25">
      <c r="A88" s="382"/>
      <c r="B88" s="383"/>
      <c r="C88" s="384"/>
    </row>
    <row r="89" spans="1:3" s="381" customFormat="1" ht="11.25">
      <c r="A89" s="382"/>
      <c r="B89" s="383"/>
      <c r="C89" s="384"/>
    </row>
    <row r="90" spans="1:3" s="381" customFormat="1" ht="11.25">
      <c r="A90" s="382"/>
      <c r="B90" s="383"/>
      <c r="C90" s="384"/>
    </row>
    <row r="91" spans="1:3" s="381" customFormat="1" ht="11.25">
      <c r="A91" s="382"/>
      <c r="B91" s="383"/>
      <c r="C91" s="384"/>
    </row>
    <row r="92" spans="1:3" s="381" customFormat="1" ht="11.25">
      <c r="A92" s="382"/>
      <c r="B92" s="383"/>
      <c r="C92" s="384"/>
    </row>
    <row r="93" spans="1:3" s="381" customFormat="1" ht="11.25">
      <c r="A93" s="382"/>
      <c r="B93" s="383"/>
      <c r="C93" s="384"/>
    </row>
    <row r="94" spans="1:3" s="381" customFormat="1" ht="11.25">
      <c r="A94" s="382"/>
      <c r="B94" s="383"/>
      <c r="C94" s="384"/>
    </row>
    <row r="95" spans="1:3" s="381" customFormat="1" ht="11.25">
      <c r="A95" s="382"/>
      <c r="B95" s="383"/>
      <c r="C95" s="384"/>
    </row>
    <row r="96" spans="1:3" s="381" customFormat="1" ht="11.25">
      <c r="A96" s="382"/>
      <c r="B96" s="383"/>
      <c r="C96" s="384"/>
    </row>
    <row r="97" spans="1:3" s="381" customFormat="1" ht="11.25">
      <c r="A97" s="382"/>
      <c r="B97" s="383"/>
      <c r="C97" s="384"/>
    </row>
    <row r="98" spans="1:3" s="381" customFormat="1" ht="11.25">
      <c r="A98" s="382"/>
      <c r="B98" s="383"/>
      <c r="C98" s="384"/>
    </row>
    <row r="99" spans="1:3" s="381" customFormat="1" ht="11.25">
      <c r="A99" s="382"/>
      <c r="B99" s="383"/>
      <c r="C99" s="384"/>
    </row>
    <row r="100" spans="1:3" s="381" customFormat="1" ht="11.25">
      <c r="A100" s="382"/>
      <c r="B100" s="383"/>
      <c r="C100" s="384"/>
    </row>
    <row r="101" spans="1:3" s="381" customFormat="1" ht="11.25">
      <c r="A101" s="382"/>
      <c r="B101" s="383"/>
      <c r="C101" s="384"/>
    </row>
    <row r="102" spans="1:3" s="381" customFormat="1" ht="11.25">
      <c r="A102" s="382"/>
      <c r="B102" s="383"/>
      <c r="C102" s="384"/>
    </row>
    <row r="103" spans="1:3" s="381" customFormat="1" ht="11.25">
      <c r="A103" s="382"/>
      <c r="B103" s="383"/>
      <c r="C103" s="384"/>
    </row>
    <row r="104" spans="1:3" s="381" customFormat="1" ht="11.25">
      <c r="A104" s="382"/>
      <c r="B104" s="383"/>
      <c r="C104" s="384"/>
    </row>
    <row r="105" spans="1:3" s="381" customFormat="1" ht="11.25">
      <c r="A105" s="382"/>
      <c r="B105" s="383"/>
      <c r="C105" s="384"/>
    </row>
    <row r="106" spans="1:3" s="381" customFormat="1" ht="11.25">
      <c r="A106" s="382"/>
      <c r="B106" s="383"/>
      <c r="C106" s="384"/>
    </row>
    <row r="107" spans="1:3" s="381" customFormat="1" ht="11.25">
      <c r="A107" s="382"/>
      <c r="B107" s="383"/>
      <c r="C107" s="384"/>
    </row>
    <row r="108" spans="1:3" s="381" customFormat="1" ht="11.25">
      <c r="A108" s="382"/>
      <c r="B108" s="383"/>
      <c r="C108" s="384"/>
    </row>
    <row r="109" spans="1:3" s="381" customFormat="1" ht="11.25">
      <c r="A109" s="382"/>
      <c r="B109" s="383"/>
      <c r="C109" s="384"/>
    </row>
    <row r="110" spans="1:3" s="381" customFormat="1" ht="11.25">
      <c r="A110" s="382"/>
      <c r="B110" s="383"/>
      <c r="C110" s="384"/>
    </row>
    <row r="111" spans="1:3" s="381" customFormat="1" ht="11.25">
      <c r="A111" s="382"/>
      <c r="B111" s="383"/>
      <c r="C111" s="384"/>
    </row>
    <row r="112" spans="1:3" s="381" customFormat="1" ht="11.25">
      <c r="A112" s="382"/>
      <c r="B112" s="383"/>
      <c r="C112" s="384"/>
    </row>
    <row r="113" spans="1:3" s="381" customFormat="1" ht="11.25">
      <c r="A113" s="382"/>
      <c r="B113" s="383"/>
      <c r="C113" s="384"/>
    </row>
    <row r="114" spans="1:3" s="381" customFormat="1" ht="11.25">
      <c r="A114" s="382"/>
      <c r="B114" s="383"/>
      <c r="C114" s="384"/>
    </row>
    <row r="115" spans="1:3" s="381" customFormat="1" ht="11.25">
      <c r="A115" s="382"/>
      <c r="B115" s="383"/>
      <c r="C115" s="384"/>
    </row>
    <row r="116" spans="1:3" s="381" customFormat="1" ht="11.25">
      <c r="A116" s="382"/>
      <c r="B116" s="383"/>
      <c r="C116" s="384"/>
    </row>
    <row r="117" spans="1:3" s="381" customFormat="1" ht="11.25">
      <c r="A117" s="382"/>
      <c r="B117" s="383"/>
      <c r="C117" s="384"/>
    </row>
    <row r="118" spans="1:3" s="381" customFormat="1" ht="11.25">
      <c r="A118" s="382"/>
      <c r="B118" s="383"/>
      <c r="C118" s="384"/>
    </row>
    <row r="119" spans="1:3" s="381" customFormat="1" ht="11.25">
      <c r="A119" s="382"/>
      <c r="B119" s="383"/>
      <c r="C119" s="384"/>
    </row>
    <row r="120" spans="1:3" s="381" customFormat="1" ht="11.25">
      <c r="A120" s="382"/>
      <c r="B120" s="383"/>
      <c r="C120" s="384"/>
    </row>
    <row r="121" spans="1:3" s="381" customFormat="1" ht="11.25">
      <c r="A121" s="382"/>
      <c r="B121" s="383"/>
      <c r="C121" s="384"/>
    </row>
    <row r="122" spans="1:3" s="381" customFormat="1" ht="11.25">
      <c r="A122" s="382"/>
      <c r="B122" s="383"/>
      <c r="C122" s="384"/>
    </row>
    <row r="123" spans="1:3" s="381" customFormat="1" ht="11.25">
      <c r="A123" s="382"/>
      <c r="B123" s="383"/>
      <c r="C123" s="384"/>
    </row>
    <row r="124" spans="1:3" s="381" customFormat="1" ht="11.25">
      <c r="A124" s="382"/>
      <c r="B124" s="383"/>
      <c r="C124" s="384"/>
    </row>
    <row r="125" spans="1:3" s="381" customFormat="1" ht="11.25">
      <c r="A125" s="382"/>
      <c r="B125" s="383"/>
      <c r="C125" s="384"/>
    </row>
    <row r="126" spans="1:3" s="381" customFormat="1" ht="11.25">
      <c r="A126" s="382"/>
      <c r="B126" s="383"/>
      <c r="C126" s="384"/>
    </row>
    <row r="127" spans="1:3" s="381" customFormat="1" ht="11.25">
      <c r="A127" s="382"/>
      <c r="B127" s="383"/>
      <c r="C127" s="384"/>
    </row>
    <row r="128" spans="1:3" s="381" customFormat="1" ht="11.25">
      <c r="A128" s="382"/>
      <c r="B128" s="383"/>
      <c r="C128" s="384"/>
    </row>
    <row r="129" spans="1:3" s="381" customFormat="1" ht="11.25">
      <c r="A129" s="382"/>
      <c r="B129" s="383"/>
      <c r="C129" s="384"/>
    </row>
    <row r="130" spans="1:3" s="381" customFormat="1" ht="11.25">
      <c r="A130" s="382"/>
      <c r="B130" s="383"/>
      <c r="C130" s="384"/>
    </row>
    <row r="131" spans="1:3" s="381" customFormat="1" ht="11.25">
      <c r="A131" s="382"/>
      <c r="B131" s="383"/>
      <c r="C131" s="384"/>
    </row>
    <row r="132" spans="1:3" s="381" customFormat="1" ht="11.25">
      <c r="A132" s="382"/>
      <c r="B132" s="383"/>
      <c r="C132" s="384"/>
    </row>
    <row r="133" spans="1:3" s="381" customFormat="1" ht="11.25">
      <c r="A133" s="382"/>
      <c r="B133" s="383"/>
      <c r="C133" s="384"/>
    </row>
    <row r="134" spans="1:3" s="381" customFormat="1" ht="11.25">
      <c r="A134" s="382"/>
      <c r="B134" s="383"/>
      <c r="C134" s="384"/>
    </row>
    <row r="135" spans="1:3" s="381" customFormat="1" ht="11.25">
      <c r="A135" s="382"/>
      <c r="B135" s="383"/>
      <c r="C135" s="384"/>
    </row>
    <row r="136" spans="1:3" s="381" customFormat="1" ht="11.25">
      <c r="A136" s="382"/>
      <c r="B136" s="383"/>
      <c r="C136" s="384"/>
    </row>
    <row r="137" spans="1:3" s="381" customFormat="1" ht="11.25">
      <c r="A137" s="382"/>
      <c r="B137" s="383"/>
      <c r="C137" s="384"/>
    </row>
    <row r="138" spans="1:3" s="381" customFormat="1" ht="11.25">
      <c r="A138" s="382"/>
      <c r="B138" s="383"/>
      <c r="C138" s="384"/>
    </row>
    <row r="139" spans="1:3" s="381" customFormat="1" ht="11.25">
      <c r="A139" s="382"/>
      <c r="B139" s="383"/>
      <c r="C139" s="384"/>
    </row>
    <row r="140" spans="1:3" s="381" customFormat="1" ht="11.25">
      <c r="A140" s="382"/>
      <c r="B140" s="383"/>
      <c r="C140" s="384"/>
    </row>
    <row r="141" spans="1:3" s="381" customFormat="1" ht="11.25">
      <c r="A141" s="382"/>
      <c r="B141" s="383"/>
      <c r="C141" s="384"/>
    </row>
    <row r="142" spans="1:3" s="381" customFormat="1" ht="11.25">
      <c r="A142" s="382"/>
      <c r="B142" s="383"/>
      <c r="C142" s="384"/>
    </row>
    <row r="143" spans="1:3" s="381" customFormat="1" ht="11.25">
      <c r="A143" s="382"/>
      <c r="B143" s="383"/>
      <c r="C143" s="384"/>
    </row>
    <row r="144" spans="1:3" s="381" customFormat="1" ht="11.25">
      <c r="A144" s="382"/>
      <c r="B144" s="383"/>
      <c r="C144" s="384"/>
    </row>
    <row r="145" spans="1:3" s="381" customFormat="1" ht="11.25">
      <c r="A145" s="382"/>
      <c r="B145" s="383"/>
      <c r="C145" s="384"/>
    </row>
    <row r="146" spans="1:3" s="381" customFormat="1" ht="11.25">
      <c r="A146" s="382"/>
      <c r="B146" s="383"/>
      <c r="C146" s="384"/>
    </row>
    <row r="147" spans="1:3" s="381" customFormat="1" ht="11.25">
      <c r="A147" s="382"/>
      <c r="B147" s="383"/>
      <c r="C147" s="384"/>
    </row>
    <row r="148" spans="1:3" s="381" customFormat="1" ht="11.25">
      <c r="A148" s="382"/>
      <c r="B148" s="383"/>
      <c r="C148" s="384"/>
    </row>
    <row r="149" spans="1:3" s="381" customFormat="1" ht="11.25">
      <c r="A149" s="382"/>
      <c r="B149" s="383"/>
      <c r="C149" s="384"/>
    </row>
    <row r="150" spans="1:3" s="381" customFormat="1" ht="11.25">
      <c r="A150" s="382"/>
      <c r="B150" s="383"/>
      <c r="C150" s="384"/>
    </row>
    <row r="151" spans="1:3" s="381" customFormat="1" ht="11.25">
      <c r="A151" s="382"/>
      <c r="B151" s="383"/>
      <c r="C151" s="384"/>
    </row>
    <row r="152" spans="1:3" s="381" customFormat="1" ht="11.25">
      <c r="A152" s="382"/>
      <c r="B152" s="383"/>
      <c r="C152" s="384"/>
    </row>
    <row r="153" spans="1:3" s="381" customFormat="1" ht="11.25">
      <c r="A153" s="382"/>
      <c r="B153" s="383"/>
      <c r="C153" s="384"/>
    </row>
    <row r="154" spans="1:3" s="381" customFormat="1" ht="11.25">
      <c r="A154" s="382"/>
      <c r="B154" s="383"/>
      <c r="C154" s="384"/>
    </row>
    <row r="155" spans="1:3" s="381" customFormat="1" ht="11.25">
      <c r="A155" s="382"/>
      <c r="B155" s="383"/>
      <c r="C155" s="384"/>
    </row>
    <row r="156" spans="1:3" s="381" customFormat="1" ht="11.25">
      <c r="A156" s="382"/>
      <c r="B156" s="383"/>
      <c r="C156" s="384"/>
    </row>
    <row r="157" spans="1:3" s="381" customFormat="1" ht="11.25">
      <c r="A157" s="382"/>
      <c r="B157" s="383"/>
      <c r="C157" s="384"/>
    </row>
    <row r="158" spans="1:3" s="381" customFormat="1" ht="11.25">
      <c r="A158" s="382"/>
      <c r="B158" s="383"/>
      <c r="C158" s="384"/>
    </row>
    <row r="159" spans="1:3" s="381" customFormat="1" ht="11.25">
      <c r="A159" s="382"/>
      <c r="B159" s="383"/>
      <c r="C159" s="384"/>
    </row>
    <row r="160" spans="1:3" s="381" customFormat="1" ht="11.25">
      <c r="A160" s="382"/>
      <c r="B160" s="383"/>
      <c r="C160" s="384"/>
    </row>
    <row r="161" spans="1:3" s="381" customFormat="1" ht="11.25">
      <c r="A161" s="382"/>
      <c r="B161" s="383"/>
      <c r="C161" s="384"/>
    </row>
    <row r="162" spans="1:3" s="381" customFormat="1" ht="11.25">
      <c r="A162" s="382"/>
      <c r="B162" s="383"/>
      <c r="C162" s="384"/>
    </row>
    <row r="163" spans="1:3" s="381" customFormat="1" ht="11.25">
      <c r="A163" s="382"/>
      <c r="B163" s="383"/>
      <c r="C163" s="384"/>
    </row>
    <row r="164" spans="1:3" s="381" customFormat="1" ht="11.25">
      <c r="A164" s="382"/>
      <c r="B164" s="383"/>
      <c r="C164" s="384"/>
    </row>
    <row r="165" spans="1:3" s="381" customFormat="1" ht="11.25">
      <c r="A165" s="382"/>
      <c r="B165" s="383"/>
      <c r="C165" s="384"/>
    </row>
    <row r="166" spans="1:3" s="381" customFormat="1" ht="11.25">
      <c r="A166" s="382"/>
      <c r="B166" s="383"/>
      <c r="C166" s="384"/>
    </row>
    <row r="167" spans="1:3" s="381" customFormat="1" ht="11.25">
      <c r="A167" s="382"/>
      <c r="B167" s="383"/>
      <c r="C167" s="384"/>
    </row>
    <row r="168" spans="1:3" s="381" customFormat="1" ht="11.25">
      <c r="A168" s="382"/>
      <c r="B168" s="383"/>
      <c r="C168" s="384"/>
    </row>
    <row r="169" spans="1:3" s="381" customFormat="1" ht="11.25">
      <c r="A169" s="382"/>
      <c r="B169" s="383"/>
      <c r="C169" s="384"/>
    </row>
    <row r="170" spans="1:3" s="381" customFormat="1" ht="11.25">
      <c r="A170" s="382"/>
      <c r="B170" s="383"/>
      <c r="C170" s="384"/>
    </row>
    <row r="171" spans="1:3" s="381" customFormat="1" ht="11.25">
      <c r="A171" s="382"/>
      <c r="B171" s="383"/>
      <c r="C171" s="384"/>
    </row>
    <row r="172" spans="1:3" s="381" customFormat="1" ht="11.25">
      <c r="A172" s="382"/>
      <c r="B172" s="383"/>
      <c r="C172" s="384"/>
    </row>
    <row r="173" spans="1:3" s="381" customFormat="1" ht="11.25">
      <c r="A173" s="382"/>
      <c r="B173" s="383"/>
      <c r="C173" s="384"/>
    </row>
    <row r="174" spans="1:3" s="381" customFormat="1" ht="11.25">
      <c r="A174" s="382"/>
      <c r="B174" s="383"/>
      <c r="C174" s="384"/>
    </row>
    <row r="175" spans="1:3" s="381" customFormat="1" ht="11.25">
      <c r="A175" s="382"/>
      <c r="B175" s="383"/>
      <c r="C175" s="384"/>
    </row>
    <row r="176" spans="1:3" s="381" customFormat="1" ht="11.25">
      <c r="A176" s="382"/>
      <c r="B176" s="383"/>
      <c r="C176" s="384"/>
    </row>
    <row r="177" spans="1:3" s="381" customFormat="1" ht="11.25">
      <c r="A177" s="382"/>
      <c r="B177" s="383"/>
      <c r="C177" s="384"/>
    </row>
    <row r="178" spans="1:3" s="381" customFormat="1" ht="11.25">
      <c r="A178" s="382"/>
      <c r="B178" s="383"/>
      <c r="C178" s="384"/>
    </row>
    <row r="179" spans="1:3" s="381" customFormat="1" ht="11.25">
      <c r="A179" s="382"/>
      <c r="B179" s="383"/>
      <c r="C179" s="384"/>
    </row>
    <row r="180" spans="1:3" s="381" customFormat="1" ht="11.25">
      <c r="A180" s="382"/>
      <c r="B180" s="383"/>
      <c r="C180" s="384"/>
    </row>
    <row r="181" spans="1:3" s="381" customFormat="1" ht="11.25">
      <c r="A181" s="382"/>
      <c r="B181" s="383"/>
      <c r="C181" s="384"/>
    </row>
    <row r="182" spans="1:3" s="381" customFormat="1" ht="11.25">
      <c r="A182" s="382"/>
      <c r="B182" s="383"/>
      <c r="C182" s="384"/>
    </row>
    <row r="183" spans="1:3" s="381" customFormat="1" ht="11.25">
      <c r="A183" s="382"/>
      <c r="B183" s="383"/>
      <c r="C183" s="384"/>
    </row>
    <row r="184" spans="1:3" s="381" customFormat="1" ht="11.25">
      <c r="A184" s="382"/>
      <c r="B184" s="383"/>
      <c r="C184" s="384"/>
    </row>
    <row r="185" spans="1:3" s="381" customFormat="1" ht="11.25">
      <c r="A185" s="382"/>
      <c r="B185" s="383"/>
      <c r="C185" s="384"/>
    </row>
    <row r="186" spans="1:3" s="381" customFormat="1" ht="11.25">
      <c r="A186" s="382"/>
      <c r="B186" s="383"/>
      <c r="C186" s="384"/>
    </row>
    <row r="187" spans="1:3" s="381" customFormat="1" ht="11.25">
      <c r="A187" s="382"/>
      <c r="B187" s="383"/>
      <c r="C187" s="384"/>
    </row>
    <row r="188" spans="1:3" s="381" customFormat="1" ht="11.25">
      <c r="A188" s="382"/>
      <c r="B188" s="383"/>
      <c r="C188" s="384"/>
    </row>
    <row r="189" spans="1:3" s="381" customFormat="1" ht="11.25">
      <c r="A189" s="382"/>
      <c r="B189" s="383"/>
      <c r="C189" s="384"/>
    </row>
    <row r="190" spans="1:3" s="381" customFormat="1" ht="11.25">
      <c r="A190" s="382"/>
      <c r="B190" s="383"/>
      <c r="C190" s="384"/>
    </row>
    <row r="191" spans="1:3" s="381" customFormat="1" ht="11.25">
      <c r="A191" s="382"/>
      <c r="B191" s="383"/>
      <c r="C191" s="384"/>
    </row>
    <row r="192" spans="1:3" s="381" customFormat="1" ht="11.25">
      <c r="A192" s="382"/>
      <c r="B192" s="383"/>
      <c r="C192" s="384"/>
    </row>
    <row r="193" spans="1:3" s="381" customFormat="1" ht="11.25">
      <c r="A193" s="382"/>
      <c r="B193" s="383"/>
      <c r="C193" s="384"/>
    </row>
    <row r="194" spans="1:3" s="381" customFormat="1" ht="11.25">
      <c r="A194" s="382"/>
      <c r="B194" s="383"/>
      <c r="C194" s="384"/>
    </row>
    <row r="195" spans="1:3" s="381" customFormat="1" ht="11.25">
      <c r="A195" s="382"/>
      <c r="B195" s="383"/>
      <c r="C195" s="384"/>
    </row>
    <row r="196" spans="1:3" s="381" customFormat="1" ht="11.25">
      <c r="A196" s="382"/>
      <c r="B196" s="383"/>
      <c r="C196" s="384"/>
    </row>
    <row r="197" spans="1:3" s="381" customFormat="1" ht="11.25">
      <c r="A197" s="382"/>
      <c r="B197" s="383"/>
      <c r="C197" s="384"/>
    </row>
    <row r="198" spans="1:3" s="381" customFormat="1" ht="11.25">
      <c r="A198" s="382"/>
      <c r="B198" s="383"/>
      <c r="C198" s="384"/>
    </row>
    <row r="199" spans="1:3" s="381" customFormat="1" ht="11.25">
      <c r="A199" s="382"/>
      <c r="B199" s="383"/>
      <c r="C199" s="384"/>
    </row>
    <row r="200" spans="1:3" s="381" customFormat="1" ht="11.25">
      <c r="A200" s="382"/>
      <c r="B200" s="383"/>
      <c r="C200" s="384"/>
    </row>
    <row r="201" spans="1:3" s="381" customFormat="1" ht="11.25">
      <c r="A201" s="382"/>
      <c r="B201" s="383"/>
      <c r="C201" s="384"/>
    </row>
    <row r="202" spans="1:3" s="381" customFormat="1" ht="11.25">
      <c r="A202" s="382"/>
      <c r="B202" s="383"/>
      <c r="C202" s="384"/>
    </row>
    <row r="203" spans="1:3" s="381" customFormat="1" ht="11.25">
      <c r="A203" s="382"/>
      <c r="B203" s="383"/>
      <c r="C203" s="384"/>
    </row>
    <row r="204" spans="1:3" s="381" customFormat="1" ht="11.25">
      <c r="A204" s="382"/>
      <c r="B204" s="383"/>
      <c r="C204" s="384"/>
    </row>
    <row r="205" spans="1:3" s="381" customFormat="1" ht="11.25">
      <c r="A205" s="382"/>
      <c r="B205" s="383"/>
      <c r="C205" s="384"/>
    </row>
    <row r="206" spans="1:3" s="381" customFormat="1" ht="11.25">
      <c r="A206" s="382"/>
      <c r="B206" s="383"/>
      <c r="C206" s="384"/>
    </row>
    <row r="207" spans="1:3" s="381" customFormat="1" ht="11.25">
      <c r="A207" s="382"/>
      <c r="B207" s="383"/>
      <c r="C207" s="384"/>
    </row>
    <row r="208" spans="1:3" s="381" customFormat="1" ht="11.25">
      <c r="A208" s="382"/>
      <c r="B208" s="383"/>
      <c r="C208" s="384"/>
    </row>
    <row r="209" spans="1:3" s="381" customFormat="1" ht="11.25">
      <c r="A209" s="382"/>
      <c r="B209" s="383"/>
      <c r="C209" s="384"/>
    </row>
    <row r="210" spans="1:3" s="381" customFormat="1" ht="11.25">
      <c r="A210" s="382"/>
      <c r="B210" s="383"/>
      <c r="C210" s="384"/>
    </row>
    <row r="211" spans="1:3" s="381" customFormat="1" ht="11.25">
      <c r="A211" s="382"/>
      <c r="B211" s="383"/>
      <c r="C211" s="384"/>
    </row>
    <row r="212" spans="1:3" s="381" customFormat="1" ht="11.25">
      <c r="A212" s="382"/>
      <c r="B212" s="383"/>
      <c r="C212" s="384"/>
    </row>
    <row r="213" spans="1:3" s="381" customFormat="1" ht="11.25">
      <c r="A213" s="382"/>
      <c r="B213" s="383"/>
      <c r="C213" s="384"/>
    </row>
    <row r="214" spans="1:3" s="381" customFormat="1" ht="11.25">
      <c r="A214" s="382"/>
      <c r="B214" s="383"/>
      <c r="C214" s="384"/>
    </row>
    <row r="215" spans="1:3" s="381" customFormat="1" ht="11.25">
      <c r="A215" s="382"/>
      <c r="B215" s="383"/>
      <c r="C215" s="384"/>
    </row>
    <row r="216" spans="1:3" s="381" customFormat="1" ht="11.25">
      <c r="A216" s="382"/>
      <c r="B216" s="383"/>
      <c r="C216" s="384"/>
    </row>
    <row r="217" spans="1:3" s="381" customFormat="1" ht="11.25">
      <c r="A217" s="382"/>
      <c r="B217" s="383"/>
      <c r="C217" s="384"/>
    </row>
    <row r="218" spans="1:3" s="381" customFormat="1" ht="11.25">
      <c r="A218" s="382"/>
      <c r="B218" s="383"/>
      <c r="C218" s="384"/>
    </row>
    <row r="219" spans="1:3" s="381" customFormat="1" ht="11.25">
      <c r="A219" s="382"/>
      <c r="B219" s="383"/>
      <c r="C219" s="384"/>
    </row>
    <row r="220" spans="1:3" s="381" customFormat="1" ht="11.25">
      <c r="A220" s="382"/>
      <c r="B220" s="383"/>
      <c r="C220" s="384"/>
    </row>
    <row r="221" spans="1:3" s="381" customFormat="1" ht="11.25">
      <c r="A221" s="382"/>
      <c r="B221" s="383"/>
      <c r="C221" s="384"/>
    </row>
    <row r="222" spans="1:3" s="381" customFormat="1" ht="11.25">
      <c r="A222" s="382"/>
      <c r="B222" s="383"/>
      <c r="C222" s="384"/>
    </row>
    <row r="223" spans="1:3" s="381" customFormat="1" ht="11.25">
      <c r="A223" s="382"/>
      <c r="B223" s="383"/>
      <c r="C223" s="384"/>
    </row>
    <row r="224" spans="1:3" s="381" customFormat="1" ht="11.25">
      <c r="A224" s="382"/>
      <c r="B224" s="383"/>
      <c r="C224" s="384"/>
    </row>
    <row r="225" spans="1:3" s="381" customFormat="1" ht="11.25">
      <c r="A225" s="382"/>
      <c r="B225" s="383"/>
      <c r="C225" s="384"/>
    </row>
    <row r="226" spans="1:3" s="381" customFormat="1" ht="11.25">
      <c r="A226" s="382"/>
      <c r="B226" s="383"/>
      <c r="C226" s="384"/>
    </row>
    <row r="227" spans="1:3" s="381" customFormat="1" ht="11.25">
      <c r="A227" s="382"/>
      <c r="B227" s="383"/>
      <c r="C227" s="384"/>
    </row>
    <row r="228" spans="1:3" s="381" customFormat="1" ht="11.25">
      <c r="A228" s="382"/>
      <c r="B228" s="383"/>
      <c r="C228" s="384"/>
    </row>
    <row r="229" spans="1:3" s="381" customFormat="1" ht="11.25">
      <c r="A229" s="382"/>
      <c r="B229" s="383"/>
      <c r="C229" s="384"/>
    </row>
    <row r="230" spans="1:3" s="381" customFormat="1" ht="11.25">
      <c r="A230" s="382"/>
      <c r="B230" s="383"/>
      <c r="C230" s="384"/>
    </row>
    <row r="231" spans="1:3" s="381" customFormat="1" ht="11.25">
      <c r="A231" s="382"/>
      <c r="B231" s="383"/>
      <c r="C231" s="384"/>
    </row>
    <row r="232" spans="1:3" s="381" customFormat="1" ht="11.25">
      <c r="A232" s="382"/>
      <c r="B232" s="383"/>
      <c r="C232" s="384"/>
    </row>
    <row r="233" spans="1:3" s="381" customFormat="1" ht="11.25">
      <c r="A233" s="382"/>
      <c r="B233" s="383"/>
      <c r="C233" s="384"/>
    </row>
    <row r="234" spans="1:3" s="381" customFormat="1" ht="11.25">
      <c r="A234" s="382"/>
      <c r="B234" s="383"/>
      <c r="C234" s="384"/>
    </row>
    <row r="235" spans="1:3" s="381" customFormat="1" ht="11.25">
      <c r="A235" s="382"/>
      <c r="B235" s="383"/>
      <c r="C235" s="384"/>
    </row>
    <row r="236" spans="1:3" s="381" customFormat="1" ht="11.25">
      <c r="A236" s="382"/>
      <c r="B236" s="383"/>
      <c r="C236" s="384"/>
    </row>
    <row r="237" spans="1:3" s="381" customFormat="1" ht="11.25">
      <c r="A237" s="382"/>
      <c r="B237" s="383"/>
      <c r="C237" s="384"/>
    </row>
    <row r="238" spans="1:3" s="381" customFormat="1" ht="11.25">
      <c r="A238" s="382"/>
      <c r="B238" s="383"/>
      <c r="C238" s="384"/>
    </row>
    <row r="239" spans="1:3" s="381" customFormat="1" ht="11.25">
      <c r="A239" s="382"/>
      <c r="B239" s="383"/>
      <c r="C239" s="384"/>
    </row>
    <row r="240" spans="1:3" s="381" customFormat="1" ht="11.25">
      <c r="A240" s="382"/>
      <c r="B240" s="383"/>
      <c r="C240" s="384"/>
    </row>
    <row r="241" spans="1:3" s="381" customFormat="1" ht="11.25">
      <c r="A241" s="382"/>
      <c r="B241" s="383"/>
      <c r="C241" s="384"/>
    </row>
    <row r="242" spans="1:3" s="381" customFormat="1" ht="11.25">
      <c r="A242" s="382"/>
      <c r="B242" s="383"/>
      <c r="C242" s="384"/>
    </row>
    <row r="243" spans="1:3" s="381" customFormat="1" ht="11.25">
      <c r="A243" s="382"/>
      <c r="B243" s="383"/>
      <c r="C243" s="384"/>
    </row>
    <row r="244" spans="1:3" s="381" customFormat="1" ht="11.25">
      <c r="A244" s="382"/>
      <c r="B244" s="383"/>
      <c r="C244" s="384"/>
    </row>
    <row r="245" spans="1:3" s="381" customFormat="1" ht="11.25">
      <c r="A245" s="382"/>
      <c r="B245" s="383"/>
      <c r="C245" s="384"/>
    </row>
    <row r="246" spans="1:3" s="381" customFormat="1" ht="11.25">
      <c r="A246" s="382"/>
      <c r="B246" s="383"/>
      <c r="C246" s="384"/>
    </row>
    <row r="247" spans="1:3" s="381" customFormat="1" ht="11.25">
      <c r="A247" s="382"/>
      <c r="B247" s="383"/>
      <c r="C247" s="384"/>
    </row>
    <row r="248" spans="1:3" s="381" customFormat="1" ht="11.25">
      <c r="A248" s="382"/>
      <c r="B248" s="383"/>
      <c r="C248" s="384"/>
    </row>
    <row r="249" spans="1:3" s="381" customFormat="1" ht="11.25">
      <c r="A249" s="382"/>
      <c r="B249" s="383"/>
      <c r="C249" s="384"/>
    </row>
    <row r="250" spans="1:3" s="381" customFormat="1" ht="11.25">
      <c r="A250" s="382"/>
      <c r="B250" s="383"/>
      <c r="C250" s="384"/>
    </row>
    <row r="251" spans="1:3" s="381" customFormat="1" ht="11.25">
      <c r="A251" s="382"/>
      <c r="B251" s="383"/>
      <c r="C251" s="384"/>
    </row>
    <row r="252" spans="1:3" s="381" customFormat="1" ht="11.25">
      <c r="A252" s="382"/>
      <c r="B252" s="383"/>
      <c r="C252" s="384"/>
    </row>
    <row r="253" spans="1:3" s="381" customFormat="1" ht="11.25">
      <c r="A253" s="382"/>
      <c r="B253" s="383"/>
      <c r="C253" s="384"/>
    </row>
    <row r="254" spans="1:3" s="381" customFormat="1" ht="11.25">
      <c r="A254" s="382"/>
      <c r="B254" s="383"/>
      <c r="C254" s="384"/>
    </row>
    <row r="255" spans="1:3" s="381" customFormat="1" ht="11.25">
      <c r="A255" s="382"/>
      <c r="B255" s="383"/>
      <c r="C255" s="384"/>
    </row>
    <row r="256" spans="1:3" s="381" customFormat="1" ht="11.25">
      <c r="A256" s="382"/>
      <c r="B256" s="383"/>
      <c r="C256" s="384"/>
    </row>
    <row r="257" spans="1:3" s="381" customFormat="1" ht="11.25">
      <c r="A257" s="382"/>
      <c r="B257" s="383"/>
      <c r="C257" s="384"/>
    </row>
    <row r="258" spans="1:3" s="381" customFormat="1" ht="11.25">
      <c r="A258" s="382"/>
      <c r="B258" s="383"/>
      <c r="C258" s="384"/>
    </row>
    <row r="259" spans="1:3" s="381" customFormat="1" ht="11.25">
      <c r="A259" s="382"/>
      <c r="B259" s="383"/>
      <c r="C259" s="384"/>
    </row>
    <row r="260" spans="1:3" s="381" customFormat="1" ht="11.25">
      <c r="A260" s="382"/>
      <c r="B260" s="383"/>
      <c r="C260" s="384"/>
    </row>
    <row r="261" spans="1:3" s="381" customFormat="1" ht="11.25">
      <c r="A261" s="382"/>
      <c r="B261" s="383"/>
      <c r="C261" s="384"/>
    </row>
    <row r="262" spans="1:3" s="381" customFormat="1" ht="11.25">
      <c r="A262" s="382"/>
      <c r="B262" s="383"/>
      <c r="C262" s="384"/>
    </row>
    <row r="263" spans="1:3" s="381" customFormat="1" ht="11.25">
      <c r="A263" s="382"/>
      <c r="B263" s="383"/>
      <c r="C263" s="384"/>
    </row>
    <row r="264" spans="1:3" s="381" customFormat="1" ht="11.25">
      <c r="A264" s="382"/>
      <c r="B264" s="383"/>
      <c r="C264" s="384"/>
    </row>
    <row r="265" spans="1:3" s="381" customFormat="1" ht="11.25">
      <c r="A265" s="382"/>
      <c r="B265" s="383"/>
      <c r="C265" s="384"/>
    </row>
    <row r="266" spans="1:3" s="381" customFormat="1" ht="11.25">
      <c r="A266" s="382"/>
      <c r="B266" s="383"/>
      <c r="C266" s="384"/>
    </row>
    <row r="267" spans="1:3" s="381" customFormat="1" ht="11.25">
      <c r="A267" s="382"/>
      <c r="B267" s="383"/>
      <c r="C267" s="384"/>
    </row>
    <row r="268" spans="1:3" s="381" customFormat="1" ht="11.25">
      <c r="A268" s="382"/>
      <c r="B268" s="383"/>
      <c r="C268" s="384"/>
    </row>
    <row r="269" spans="1:3" s="381" customFormat="1" ht="11.25">
      <c r="A269" s="382"/>
      <c r="B269" s="383"/>
      <c r="C269" s="384"/>
    </row>
    <row r="270" spans="1:3" s="381" customFormat="1" ht="11.25">
      <c r="A270" s="382"/>
      <c r="B270" s="383"/>
      <c r="C270" s="384"/>
    </row>
    <row r="271" spans="1:3" s="381" customFormat="1" ht="11.25">
      <c r="A271" s="382"/>
      <c r="B271" s="383"/>
      <c r="C271" s="384"/>
    </row>
    <row r="272" spans="1:3" s="381" customFormat="1" ht="11.25">
      <c r="A272" s="382"/>
      <c r="B272" s="383"/>
      <c r="C272" s="384"/>
    </row>
    <row r="273" spans="1:3" s="381" customFormat="1" ht="11.25">
      <c r="A273" s="382"/>
      <c r="B273" s="383"/>
      <c r="C273" s="384"/>
    </row>
    <row r="274" spans="1:3" s="381" customFormat="1" ht="11.25">
      <c r="A274" s="382"/>
      <c r="B274" s="383"/>
      <c r="C274" s="384"/>
    </row>
    <row r="275" spans="1:3" s="381" customFormat="1" ht="11.25">
      <c r="A275" s="382"/>
      <c r="B275" s="383"/>
      <c r="C275" s="384"/>
    </row>
    <row r="276" spans="1:3" s="381" customFormat="1" ht="11.25">
      <c r="A276" s="382"/>
      <c r="B276" s="383"/>
      <c r="C276" s="384"/>
    </row>
    <row r="277" spans="1:3" s="381" customFormat="1" ht="11.25">
      <c r="A277" s="382"/>
      <c r="B277" s="383"/>
      <c r="C277" s="384"/>
    </row>
    <row r="278" spans="1:3" s="381" customFormat="1" ht="11.25">
      <c r="A278" s="382"/>
      <c r="B278" s="383"/>
      <c r="C278" s="384"/>
    </row>
    <row r="279" spans="1:3" s="381" customFormat="1" ht="11.25">
      <c r="A279" s="382"/>
      <c r="B279" s="383"/>
      <c r="C279" s="384"/>
    </row>
    <row r="280" spans="1:3" s="381" customFormat="1" ht="11.25">
      <c r="A280" s="382"/>
      <c r="B280" s="383"/>
      <c r="C280" s="384"/>
    </row>
    <row r="281" spans="1:3" s="381" customFormat="1" ht="11.25">
      <c r="A281" s="382"/>
      <c r="B281" s="383"/>
      <c r="C281" s="384"/>
    </row>
    <row r="282" spans="1:3" s="381" customFormat="1" ht="11.25">
      <c r="A282" s="382"/>
      <c r="B282" s="383"/>
      <c r="C282" s="384"/>
    </row>
    <row r="283" spans="1:3" s="381" customFormat="1" ht="11.25">
      <c r="A283" s="382"/>
      <c r="B283" s="383"/>
      <c r="C283" s="384"/>
    </row>
    <row r="284" spans="1:3" s="381" customFormat="1" ht="11.25">
      <c r="A284" s="382"/>
      <c r="B284" s="383"/>
      <c r="C284" s="384"/>
    </row>
    <row r="285" spans="1:3" s="381" customFormat="1" ht="11.25">
      <c r="A285" s="382"/>
      <c r="B285" s="383"/>
      <c r="C285" s="384"/>
    </row>
    <row r="286" spans="1:3" s="381" customFormat="1" ht="11.25">
      <c r="A286" s="382"/>
      <c r="B286" s="383"/>
      <c r="C286" s="384"/>
    </row>
    <row r="287" spans="1:3" s="381" customFormat="1" ht="11.25">
      <c r="A287" s="382"/>
      <c r="B287" s="383"/>
      <c r="C287" s="384"/>
    </row>
    <row r="288" spans="1:3" s="381" customFormat="1" ht="11.25">
      <c r="A288" s="382"/>
      <c r="B288" s="383"/>
      <c r="C288" s="384"/>
    </row>
    <row r="289" spans="1:3" s="381" customFormat="1" ht="11.25">
      <c r="A289" s="382"/>
      <c r="B289" s="383"/>
      <c r="C289" s="384"/>
    </row>
    <row r="290" spans="1:3" s="381" customFormat="1" ht="11.25">
      <c r="A290" s="382"/>
      <c r="B290" s="383"/>
      <c r="C290" s="384"/>
    </row>
    <row r="291" spans="1:3" s="381" customFormat="1" ht="11.25">
      <c r="A291" s="382"/>
      <c r="B291" s="383"/>
      <c r="C291" s="384"/>
    </row>
    <row r="292" spans="1:3" s="381" customFormat="1" ht="11.25">
      <c r="A292" s="382"/>
      <c r="B292" s="383"/>
      <c r="C292" s="384"/>
    </row>
    <row r="293" spans="1:3" s="381" customFormat="1" ht="11.25">
      <c r="A293" s="382"/>
      <c r="B293" s="383"/>
      <c r="C293" s="384"/>
    </row>
    <row r="294" spans="1:3" s="381" customFormat="1" ht="11.25">
      <c r="A294" s="382"/>
      <c r="B294" s="383"/>
      <c r="C294" s="384"/>
    </row>
    <row r="295" spans="1:3" s="381" customFormat="1" ht="11.25">
      <c r="A295" s="382"/>
      <c r="B295" s="383"/>
      <c r="C295" s="384"/>
    </row>
    <row r="296" spans="1:3" s="381" customFormat="1" ht="11.25">
      <c r="A296" s="382"/>
      <c r="B296" s="383"/>
      <c r="C296" s="384"/>
    </row>
    <row r="297" spans="1:3" s="381" customFormat="1" ht="11.25">
      <c r="A297" s="382"/>
      <c r="B297" s="383"/>
      <c r="C297" s="384"/>
    </row>
    <row r="298" spans="1:3" s="381" customFormat="1" ht="11.25">
      <c r="A298" s="382"/>
      <c r="B298" s="383"/>
      <c r="C298" s="384"/>
    </row>
    <row r="299" spans="1:3" s="381" customFormat="1" ht="11.25">
      <c r="A299" s="382"/>
      <c r="B299" s="383"/>
      <c r="C299" s="384"/>
    </row>
    <row r="300" spans="1:3" s="381" customFormat="1" ht="11.25">
      <c r="A300" s="382"/>
      <c r="B300" s="383"/>
      <c r="C300" s="384"/>
    </row>
    <row r="301" spans="1:3" s="381" customFormat="1" ht="11.25">
      <c r="A301" s="382"/>
      <c r="B301" s="383"/>
      <c r="C301" s="384"/>
    </row>
    <row r="302" spans="1:3" s="381" customFormat="1" ht="11.25">
      <c r="A302" s="382"/>
      <c r="B302" s="383"/>
      <c r="C302" s="384"/>
    </row>
    <row r="303" spans="1:3" s="381" customFormat="1" ht="11.25">
      <c r="A303" s="382"/>
      <c r="B303" s="383"/>
      <c r="C303" s="384"/>
    </row>
    <row r="304" spans="1:3" s="381" customFormat="1" ht="11.25">
      <c r="A304" s="382"/>
      <c r="B304" s="383"/>
      <c r="C304" s="384"/>
    </row>
    <row r="305" spans="1:3" s="381" customFormat="1" ht="11.25">
      <c r="A305" s="382"/>
      <c r="B305" s="383"/>
      <c r="C305" s="384"/>
    </row>
    <row r="306" spans="1:3" s="381" customFormat="1" ht="11.25">
      <c r="A306" s="382"/>
      <c r="B306" s="383"/>
      <c r="C306" s="384"/>
    </row>
    <row r="307" spans="1:3" s="381" customFormat="1" ht="11.25">
      <c r="A307" s="382"/>
      <c r="B307" s="383"/>
      <c r="C307" s="384"/>
    </row>
    <row r="308" spans="1:3" s="381" customFormat="1" ht="11.25">
      <c r="A308" s="382"/>
      <c r="B308" s="383"/>
      <c r="C308" s="384"/>
    </row>
    <row r="309" spans="1:3" s="381" customFormat="1" ht="11.25">
      <c r="A309" s="382"/>
      <c r="B309" s="383"/>
      <c r="C309" s="384"/>
    </row>
    <row r="310" spans="1:3" s="381" customFormat="1" ht="11.25">
      <c r="A310" s="382"/>
      <c r="B310" s="383"/>
      <c r="C310" s="384"/>
    </row>
    <row r="311" spans="1:3" s="381" customFormat="1" ht="11.25">
      <c r="A311" s="382"/>
      <c r="B311" s="383"/>
      <c r="C311" s="384"/>
    </row>
    <row r="312" spans="1:3" s="381" customFormat="1" ht="11.25">
      <c r="A312" s="382"/>
      <c r="B312" s="383"/>
      <c r="C312" s="384"/>
    </row>
    <row r="313" spans="1:3" s="381" customFormat="1" ht="11.25">
      <c r="A313" s="382"/>
      <c r="B313" s="383"/>
      <c r="C313" s="384"/>
    </row>
    <row r="314" spans="1:3" s="381" customFormat="1" ht="11.25">
      <c r="A314" s="382"/>
      <c r="B314" s="383"/>
      <c r="C314" s="384"/>
    </row>
    <row r="315" spans="1:3" s="381" customFormat="1" ht="11.25">
      <c r="A315" s="382"/>
      <c r="B315" s="383"/>
      <c r="C315" s="384"/>
    </row>
    <row r="316" spans="1:3" s="381" customFormat="1" ht="11.25">
      <c r="A316" s="382"/>
      <c r="B316" s="383"/>
      <c r="C316" s="384"/>
    </row>
    <row r="317" spans="1:3" s="381" customFormat="1" ht="11.25">
      <c r="A317" s="382"/>
      <c r="B317" s="383"/>
      <c r="C317" s="384"/>
    </row>
    <row r="318" spans="1:3" s="381" customFormat="1" ht="11.25">
      <c r="A318" s="382"/>
      <c r="B318" s="383"/>
      <c r="C318" s="384"/>
    </row>
    <row r="319" spans="1:3" s="381" customFormat="1" ht="11.25">
      <c r="A319" s="382"/>
      <c r="B319" s="383"/>
      <c r="C319" s="384"/>
    </row>
    <row r="320" spans="1:3" s="381" customFormat="1" ht="11.25">
      <c r="A320" s="382"/>
      <c r="B320" s="383"/>
      <c r="C320" s="384"/>
    </row>
    <row r="321" spans="1:3" s="381" customFormat="1" ht="11.25">
      <c r="A321" s="382"/>
      <c r="B321" s="383"/>
      <c r="C321" s="384"/>
    </row>
    <row r="322" spans="1:3" s="381" customFormat="1" ht="11.25">
      <c r="A322" s="382"/>
      <c r="B322" s="383"/>
      <c r="C322" s="384"/>
    </row>
    <row r="323" spans="1:3" s="381" customFormat="1" ht="11.25">
      <c r="A323" s="382"/>
      <c r="B323" s="383"/>
      <c r="C323" s="384"/>
    </row>
    <row r="324" spans="1:3" s="381" customFormat="1" ht="11.25">
      <c r="A324" s="382"/>
      <c r="B324" s="383"/>
      <c r="C324" s="384"/>
    </row>
    <row r="325" spans="1:3" s="381" customFormat="1" ht="11.25">
      <c r="A325" s="382"/>
      <c r="B325" s="383"/>
      <c r="C325" s="384"/>
    </row>
    <row r="326" spans="1:3" s="381" customFormat="1" ht="11.25">
      <c r="A326" s="382"/>
      <c r="B326" s="383"/>
      <c r="C326" s="384"/>
    </row>
    <row r="327" spans="1:3" s="381" customFormat="1" ht="11.25">
      <c r="A327" s="382"/>
      <c r="B327" s="383"/>
      <c r="C327" s="384"/>
    </row>
    <row r="328" spans="1:3" s="381" customFormat="1" ht="11.25">
      <c r="A328" s="382"/>
      <c r="B328" s="383"/>
      <c r="C328" s="384"/>
    </row>
    <row r="329" spans="1:3" s="381" customFormat="1" ht="11.25">
      <c r="A329" s="382"/>
      <c r="B329" s="383"/>
      <c r="C329" s="384"/>
    </row>
    <row r="330" spans="1:3" s="381" customFormat="1" ht="11.25">
      <c r="A330" s="382"/>
      <c r="B330" s="383"/>
      <c r="C330" s="384"/>
    </row>
    <row r="331" spans="1:3" s="381" customFormat="1" ht="11.25">
      <c r="A331" s="382"/>
      <c r="B331" s="383"/>
      <c r="C331" s="384"/>
    </row>
    <row r="332" spans="1:3" s="381" customFormat="1" ht="11.25">
      <c r="A332" s="382"/>
      <c r="B332" s="383"/>
      <c r="C332" s="384"/>
    </row>
    <row r="333" spans="1:3" s="381" customFormat="1" ht="11.25">
      <c r="A333" s="382"/>
      <c r="B333" s="383"/>
      <c r="C333" s="384"/>
    </row>
    <row r="334" spans="1:3" s="381" customFormat="1" ht="11.25">
      <c r="A334" s="382"/>
      <c r="B334" s="383"/>
      <c r="C334" s="384"/>
    </row>
    <row r="335" spans="1:3" s="381" customFormat="1" ht="11.25">
      <c r="A335" s="382"/>
      <c r="B335" s="383"/>
      <c r="C335" s="384"/>
    </row>
    <row r="336" spans="1:3" s="381" customFormat="1" ht="11.25">
      <c r="A336" s="382"/>
      <c r="B336" s="383"/>
      <c r="C336" s="384"/>
    </row>
    <row r="337" spans="1:3" s="381" customFormat="1" ht="11.25">
      <c r="A337" s="382"/>
      <c r="B337" s="383"/>
      <c r="C337" s="384"/>
    </row>
    <row r="338" spans="1:3" s="381" customFormat="1" ht="11.25">
      <c r="A338" s="382"/>
      <c r="B338" s="383"/>
      <c r="C338" s="384"/>
    </row>
    <row r="339" spans="1:3" s="381" customFormat="1" ht="11.25">
      <c r="A339" s="382"/>
      <c r="B339" s="383"/>
      <c r="C339" s="384"/>
    </row>
    <row r="340" spans="1:3" s="381" customFormat="1" ht="11.25">
      <c r="A340" s="382"/>
      <c r="B340" s="383"/>
      <c r="C340" s="384"/>
    </row>
    <row r="341" spans="1:3" s="381" customFormat="1" ht="11.25">
      <c r="A341" s="382"/>
      <c r="B341" s="383"/>
      <c r="C341" s="384"/>
    </row>
    <row r="342" spans="1:3" s="381" customFormat="1" ht="11.25">
      <c r="A342" s="382"/>
      <c r="B342" s="383"/>
      <c r="C342" s="384"/>
    </row>
    <row r="343" spans="1:3" s="381" customFormat="1" ht="11.25">
      <c r="A343" s="382"/>
      <c r="B343" s="383"/>
      <c r="C343" s="384"/>
    </row>
    <row r="344" spans="1:3" s="381" customFormat="1" ht="11.25">
      <c r="A344" s="382"/>
      <c r="B344" s="383"/>
      <c r="C344" s="384"/>
    </row>
    <row r="345" spans="1:3" s="381" customFormat="1" ht="11.25">
      <c r="A345" s="382"/>
      <c r="B345" s="383"/>
      <c r="C345" s="384"/>
    </row>
    <row r="346" spans="1:3" s="381" customFormat="1" ht="11.25">
      <c r="A346" s="382"/>
      <c r="B346" s="383"/>
      <c r="C346" s="384"/>
    </row>
    <row r="347" spans="1:3" s="381" customFormat="1" ht="11.25">
      <c r="A347" s="382"/>
      <c r="B347" s="383"/>
      <c r="C347" s="384"/>
    </row>
    <row r="348" spans="1:3" s="381" customFormat="1" ht="11.25">
      <c r="A348" s="382"/>
      <c r="B348" s="383"/>
      <c r="C348" s="384"/>
    </row>
    <row r="349" spans="1:3" s="381" customFormat="1" ht="11.25">
      <c r="A349" s="382"/>
      <c r="B349" s="383"/>
      <c r="C349" s="384"/>
    </row>
    <row r="350" spans="1:3" s="381" customFormat="1" ht="11.25">
      <c r="A350" s="382"/>
      <c r="B350" s="383"/>
      <c r="C350" s="384"/>
    </row>
    <row r="351" spans="1:3" s="381" customFormat="1" ht="11.25">
      <c r="A351" s="382"/>
      <c r="B351" s="383"/>
      <c r="C351" s="384"/>
    </row>
    <row r="352" spans="1:3" s="381" customFormat="1" ht="11.25">
      <c r="A352" s="382"/>
      <c r="B352" s="383"/>
      <c r="C352" s="384"/>
    </row>
    <row r="353" spans="1:3" s="381" customFormat="1" ht="11.25">
      <c r="A353" s="382"/>
      <c r="B353" s="383"/>
      <c r="C353" s="384"/>
    </row>
    <row r="354" spans="1:3" s="381" customFormat="1" ht="11.25">
      <c r="A354" s="382"/>
      <c r="B354" s="383"/>
      <c r="C354" s="384"/>
    </row>
    <row r="355" spans="1:3" s="381" customFormat="1" ht="11.25">
      <c r="A355" s="382"/>
      <c r="B355" s="383"/>
      <c r="C355" s="384"/>
    </row>
    <row r="356" spans="1:3" s="381" customFormat="1" ht="11.25">
      <c r="A356" s="382"/>
      <c r="B356" s="383"/>
      <c r="C356" s="384"/>
    </row>
    <row r="357" spans="1:3" s="381" customFormat="1" ht="11.25">
      <c r="A357" s="382"/>
      <c r="B357" s="383"/>
      <c r="C357" s="384"/>
    </row>
    <row r="358" spans="1:3" s="381" customFormat="1" ht="11.25">
      <c r="A358" s="382"/>
      <c r="B358" s="383"/>
      <c r="C358" s="384"/>
    </row>
    <row r="359" spans="1:3" s="381" customFormat="1" ht="11.25">
      <c r="A359" s="382"/>
      <c r="B359" s="383"/>
      <c r="C359" s="384"/>
    </row>
    <row r="360" spans="1:3" s="381" customFormat="1" ht="11.25">
      <c r="A360" s="382"/>
      <c r="B360" s="383"/>
      <c r="C360" s="384"/>
    </row>
    <row r="361" spans="1:3" s="381" customFormat="1" ht="11.25">
      <c r="A361" s="382"/>
      <c r="B361" s="383"/>
      <c r="C361" s="384"/>
    </row>
    <row r="362" spans="1:3" s="381" customFormat="1" ht="11.25">
      <c r="A362" s="382"/>
      <c r="B362" s="383"/>
      <c r="C362" s="384"/>
    </row>
    <row r="363" spans="1:3" s="381" customFormat="1" ht="11.25">
      <c r="A363" s="382"/>
      <c r="B363" s="383"/>
      <c r="C363" s="384"/>
    </row>
    <row r="364" spans="1:3" s="381" customFormat="1" ht="11.25">
      <c r="A364" s="382"/>
      <c r="B364" s="383"/>
      <c r="C364" s="384"/>
    </row>
    <row r="365" spans="1:3" s="381" customFormat="1" ht="11.25">
      <c r="A365" s="382"/>
      <c r="B365" s="383"/>
      <c r="C365" s="384"/>
    </row>
    <row r="366" spans="1:3" s="381" customFormat="1" ht="11.25">
      <c r="A366" s="382"/>
      <c r="B366" s="383"/>
      <c r="C366" s="384"/>
    </row>
    <row r="367" spans="1:3" s="381" customFormat="1" ht="11.25">
      <c r="A367" s="382"/>
      <c r="B367" s="383"/>
      <c r="C367" s="384"/>
    </row>
    <row r="368" spans="1:3" s="381" customFormat="1" ht="11.25">
      <c r="A368" s="382"/>
      <c r="B368" s="383"/>
      <c r="C368" s="384"/>
    </row>
    <row r="369" spans="1:3" s="381" customFormat="1" ht="11.25">
      <c r="A369" s="382"/>
      <c r="B369" s="383"/>
      <c r="C369" s="384"/>
    </row>
    <row r="370" spans="1:3" s="381" customFormat="1" ht="11.25">
      <c r="A370" s="382"/>
      <c r="B370" s="383"/>
      <c r="C370" s="384"/>
    </row>
    <row r="371" spans="1:3" s="381" customFormat="1" ht="11.25">
      <c r="A371" s="382"/>
      <c r="B371" s="383"/>
      <c r="C371" s="384"/>
    </row>
    <row r="372" spans="1:3" s="381" customFormat="1" ht="11.25">
      <c r="A372" s="382"/>
      <c r="B372" s="383"/>
      <c r="C372" s="384"/>
    </row>
    <row r="373" spans="1:3" s="381" customFormat="1" ht="11.25">
      <c r="A373" s="382"/>
      <c r="B373" s="383"/>
      <c r="C373" s="384"/>
    </row>
    <row r="374" spans="1:3" s="381" customFormat="1" ht="11.25">
      <c r="A374" s="382"/>
      <c r="B374" s="383"/>
      <c r="C374" s="384"/>
    </row>
    <row r="375" spans="1:3" s="381" customFormat="1" ht="11.25">
      <c r="A375" s="382"/>
      <c r="B375" s="383"/>
      <c r="C375" s="384"/>
    </row>
    <row r="376" spans="1:3" s="381" customFormat="1" ht="11.25">
      <c r="A376" s="382"/>
      <c r="B376" s="383"/>
      <c r="C376" s="384"/>
    </row>
    <row r="377" spans="1:3" s="381" customFormat="1" ht="11.25">
      <c r="A377" s="382"/>
      <c r="B377" s="383"/>
      <c r="C377" s="384"/>
    </row>
    <row r="378" spans="1:3" s="381" customFormat="1" ht="11.25">
      <c r="A378" s="382"/>
      <c r="B378" s="383"/>
      <c r="C378" s="384"/>
    </row>
    <row r="379" spans="1:3" s="381" customFormat="1" ht="11.25">
      <c r="A379" s="382"/>
      <c r="B379" s="383"/>
      <c r="C379" s="384"/>
    </row>
    <row r="380" spans="1:3" s="381" customFormat="1" ht="11.25">
      <c r="A380" s="382"/>
      <c r="B380" s="383"/>
      <c r="C380" s="384"/>
    </row>
    <row r="381" spans="1:3" s="381" customFormat="1" ht="11.25">
      <c r="A381" s="382"/>
      <c r="B381" s="383"/>
      <c r="C381" s="384"/>
    </row>
    <row r="382" spans="1:3" s="381" customFormat="1" ht="11.25">
      <c r="A382" s="382"/>
      <c r="B382" s="383"/>
      <c r="C382" s="384"/>
    </row>
    <row r="383" spans="1:3" s="381" customFormat="1" ht="11.25">
      <c r="A383" s="382"/>
      <c r="B383" s="383"/>
      <c r="C383" s="384"/>
    </row>
    <row r="384" spans="1:3" s="381" customFormat="1" ht="11.25">
      <c r="A384" s="382"/>
      <c r="B384" s="383"/>
      <c r="C384" s="384"/>
    </row>
    <row r="385" spans="1:3" s="381" customFormat="1" ht="11.25">
      <c r="A385" s="382"/>
      <c r="B385" s="383"/>
      <c r="C385" s="384"/>
    </row>
    <row r="386" spans="1:3" s="381" customFormat="1" ht="11.25">
      <c r="A386" s="382"/>
      <c r="B386" s="383"/>
      <c r="C386" s="384"/>
    </row>
    <row r="387" spans="1:3" s="381" customFormat="1" ht="11.25">
      <c r="A387" s="382"/>
      <c r="B387" s="383"/>
      <c r="C387" s="384"/>
    </row>
    <row r="388" spans="1:3" s="381" customFormat="1" ht="11.25">
      <c r="A388" s="382"/>
      <c r="B388" s="383"/>
      <c r="C388" s="384"/>
    </row>
    <row r="389" spans="1:3" s="381" customFormat="1" ht="11.25">
      <c r="A389" s="382"/>
      <c r="B389" s="383"/>
      <c r="C389" s="384"/>
    </row>
    <row r="390" spans="1:3" s="381" customFormat="1" ht="11.25">
      <c r="A390" s="382"/>
      <c r="B390" s="383"/>
      <c r="C390" s="384"/>
    </row>
    <row r="391" spans="1:3" s="381" customFormat="1" ht="11.25">
      <c r="A391" s="382"/>
      <c r="B391" s="383"/>
      <c r="C391" s="384"/>
    </row>
    <row r="392" spans="1:3" s="381" customFormat="1" ht="11.25">
      <c r="A392" s="382"/>
      <c r="B392" s="383"/>
      <c r="C392" s="384"/>
    </row>
    <row r="393" spans="1:3" s="381" customFormat="1" ht="11.25">
      <c r="A393" s="382"/>
      <c r="B393" s="383"/>
      <c r="C393" s="384"/>
    </row>
    <row r="394" spans="1:3" s="381" customFormat="1" ht="11.25">
      <c r="A394" s="382"/>
      <c r="B394" s="383"/>
      <c r="C394" s="384"/>
    </row>
    <row r="395" spans="1:3" s="381" customFormat="1" ht="11.25">
      <c r="A395" s="382"/>
      <c r="B395" s="383"/>
      <c r="C395" s="384"/>
    </row>
    <row r="396" spans="1:3" s="381" customFormat="1" ht="11.25">
      <c r="A396" s="382"/>
      <c r="B396" s="383"/>
      <c r="C396" s="384"/>
    </row>
    <row r="397" spans="1:3" s="381" customFormat="1" ht="11.25">
      <c r="A397" s="382"/>
      <c r="B397" s="383"/>
      <c r="C397" s="384"/>
    </row>
    <row r="398" spans="1:3" s="381" customFormat="1" ht="11.25">
      <c r="A398" s="382"/>
      <c r="B398" s="383"/>
      <c r="C398" s="384"/>
    </row>
    <row r="399" spans="1:3" s="381" customFormat="1" ht="11.25">
      <c r="A399" s="382"/>
      <c r="B399" s="383"/>
      <c r="C399" s="384"/>
    </row>
    <row r="400" spans="1:3" s="381" customFormat="1" ht="11.25">
      <c r="A400" s="382"/>
      <c r="B400" s="383"/>
      <c r="C400" s="384"/>
    </row>
    <row r="401" spans="1:3" s="381" customFormat="1" ht="11.25">
      <c r="A401" s="382"/>
      <c r="B401" s="383"/>
      <c r="C401" s="384"/>
    </row>
    <row r="402" spans="1:3" s="381" customFormat="1" ht="11.25">
      <c r="A402" s="382"/>
      <c r="B402" s="383"/>
      <c r="C402" s="384"/>
    </row>
    <row r="403" spans="1:3" s="381" customFormat="1" ht="11.25">
      <c r="A403" s="382"/>
      <c r="B403" s="383"/>
      <c r="C403" s="384"/>
    </row>
    <row r="404" spans="1:3" s="381" customFormat="1" ht="11.25">
      <c r="A404" s="382"/>
      <c r="B404" s="383"/>
      <c r="C404" s="384"/>
    </row>
    <row r="405" spans="1:3" s="381" customFormat="1" ht="11.25">
      <c r="A405" s="382"/>
      <c r="B405" s="383"/>
      <c r="C405" s="384"/>
    </row>
    <row r="406" spans="1:3" s="381" customFormat="1" ht="11.25">
      <c r="A406" s="382"/>
      <c r="B406" s="383"/>
      <c r="C406" s="384"/>
    </row>
    <row r="407" spans="1:3" s="381" customFormat="1" ht="11.25">
      <c r="A407" s="382"/>
      <c r="B407" s="383"/>
      <c r="C407" s="384"/>
    </row>
    <row r="408" spans="1:3" s="381" customFormat="1" ht="11.25">
      <c r="A408" s="382"/>
      <c r="B408" s="383"/>
      <c r="C408" s="384"/>
    </row>
    <row r="409" spans="1:3" s="381" customFormat="1" ht="11.25">
      <c r="A409" s="382"/>
      <c r="B409" s="383"/>
      <c r="C409" s="384"/>
    </row>
    <row r="410" spans="1:3" s="381" customFormat="1" ht="11.25">
      <c r="A410" s="382"/>
      <c r="B410" s="383"/>
      <c r="C410" s="384"/>
    </row>
    <row r="411" spans="1:3" s="381" customFormat="1" ht="11.25">
      <c r="A411" s="382"/>
      <c r="B411" s="383"/>
      <c r="C411" s="384"/>
    </row>
    <row r="412" spans="1:3" s="381" customFormat="1" ht="11.25">
      <c r="A412" s="382"/>
      <c r="B412" s="383"/>
      <c r="C412" s="384"/>
    </row>
    <row r="413" spans="1:3" s="381" customFormat="1" ht="11.25">
      <c r="A413" s="382"/>
      <c r="B413" s="383"/>
      <c r="C413" s="384"/>
    </row>
    <row r="414" spans="1:3" s="381" customFormat="1" ht="11.25">
      <c r="A414" s="382"/>
      <c r="B414" s="383"/>
      <c r="C414" s="384"/>
    </row>
    <row r="415" spans="1:3" s="381" customFormat="1" ht="11.25">
      <c r="A415" s="382"/>
      <c r="B415" s="383"/>
      <c r="C415" s="384"/>
    </row>
    <row r="416" spans="1:3" s="381" customFormat="1" ht="11.25">
      <c r="A416" s="382"/>
      <c r="B416" s="383"/>
      <c r="C416" s="384"/>
    </row>
    <row r="417" spans="1:3" s="381" customFormat="1" ht="11.25">
      <c r="A417" s="382"/>
      <c r="B417" s="383"/>
      <c r="C417" s="384"/>
    </row>
    <row r="418" spans="1:3" s="381" customFormat="1" ht="11.25">
      <c r="A418" s="382"/>
      <c r="B418" s="383"/>
      <c r="C418" s="384"/>
    </row>
    <row r="419" spans="1:3" s="381" customFormat="1" ht="11.25">
      <c r="A419" s="382"/>
      <c r="B419" s="383"/>
      <c r="C419" s="384"/>
    </row>
    <row r="420" spans="1:3" s="381" customFormat="1" ht="11.25">
      <c r="A420" s="382"/>
      <c r="B420" s="383"/>
      <c r="C420" s="384"/>
    </row>
    <row r="421" spans="1:3" s="381" customFormat="1" ht="11.25">
      <c r="A421" s="382"/>
      <c r="B421" s="383"/>
      <c r="C421" s="384"/>
    </row>
    <row r="422" spans="1:3" s="381" customFormat="1" ht="11.25">
      <c r="A422" s="382"/>
      <c r="B422" s="383"/>
      <c r="C422" s="384"/>
    </row>
    <row r="423" spans="1:3" s="381" customFormat="1" ht="11.25">
      <c r="A423" s="382"/>
      <c r="B423" s="383"/>
      <c r="C423" s="384"/>
    </row>
    <row r="424" spans="1:3" s="381" customFormat="1" ht="11.25">
      <c r="A424" s="382"/>
      <c r="B424" s="383"/>
      <c r="C424" s="384"/>
    </row>
    <row r="425" spans="1:3" s="381" customFormat="1" ht="11.25">
      <c r="A425" s="382"/>
      <c r="B425" s="383"/>
      <c r="C425" s="384"/>
    </row>
    <row r="426" spans="1:3" s="381" customFormat="1" ht="11.25">
      <c r="A426" s="382"/>
      <c r="B426" s="383"/>
      <c r="C426" s="384"/>
    </row>
    <row r="427" spans="1:3" s="381" customFormat="1" ht="11.25">
      <c r="A427" s="382"/>
      <c r="B427" s="383"/>
      <c r="C427" s="384"/>
    </row>
    <row r="428" spans="1:3" s="381" customFormat="1" ht="11.25">
      <c r="A428" s="382"/>
      <c r="B428" s="383"/>
      <c r="C428" s="384"/>
    </row>
    <row r="429" spans="1:3" s="381" customFormat="1" ht="11.25">
      <c r="A429" s="382"/>
      <c r="B429" s="383"/>
      <c r="C429" s="384"/>
    </row>
    <row r="430" spans="1:3" s="381" customFormat="1" ht="11.25">
      <c r="A430" s="382"/>
      <c r="B430" s="383"/>
      <c r="C430" s="384"/>
    </row>
    <row r="431" spans="1:3" s="381" customFormat="1" ht="11.25">
      <c r="A431" s="382"/>
      <c r="B431" s="383"/>
      <c r="C431" s="384"/>
    </row>
    <row r="432" spans="1:3" s="381" customFormat="1" ht="11.25">
      <c r="A432" s="382"/>
      <c r="B432" s="383"/>
      <c r="C432" s="384"/>
    </row>
    <row r="433" spans="1:3" s="381" customFormat="1" ht="11.25">
      <c r="A433" s="382"/>
      <c r="B433" s="383"/>
      <c r="C433" s="384"/>
    </row>
    <row r="434" spans="1:3" s="381" customFormat="1" ht="11.25">
      <c r="A434" s="382"/>
      <c r="B434" s="383"/>
      <c r="C434" s="384"/>
    </row>
    <row r="435" spans="1:3" s="381" customFormat="1" ht="11.25">
      <c r="A435" s="382"/>
      <c r="B435" s="383"/>
      <c r="C435" s="384"/>
    </row>
    <row r="436" spans="1:3" s="381" customFormat="1" ht="11.25">
      <c r="A436" s="382"/>
      <c r="B436" s="383"/>
      <c r="C436" s="384"/>
    </row>
    <row r="437" spans="1:3" s="381" customFormat="1" ht="11.25">
      <c r="A437" s="382"/>
      <c r="B437" s="383"/>
      <c r="C437" s="384"/>
    </row>
    <row r="438" spans="1:3" s="381" customFormat="1" ht="11.25">
      <c r="A438" s="382"/>
      <c r="B438" s="383"/>
      <c r="C438" s="384"/>
    </row>
    <row r="439" spans="1:3" s="381" customFormat="1" ht="11.25">
      <c r="A439" s="382"/>
      <c r="B439" s="383"/>
      <c r="C439" s="384"/>
    </row>
    <row r="440" spans="1:3" s="381" customFormat="1" ht="11.25">
      <c r="A440" s="382"/>
      <c r="B440" s="383"/>
      <c r="C440" s="384"/>
    </row>
    <row r="441" spans="1:3" s="381" customFormat="1" ht="11.25">
      <c r="A441" s="382"/>
      <c r="B441" s="383"/>
      <c r="C441" s="384"/>
    </row>
    <row r="442" spans="1:3" s="381" customFormat="1" ht="11.25">
      <c r="A442" s="382"/>
      <c r="B442" s="383"/>
      <c r="C442" s="384"/>
    </row>
    <row r="443" spans="1:3" s="381" customFormat="1" ht="11.25">
      <c r="A443" s="382"/>
      <c r="B443" s="383"/>
      <c r="C443" s="384"/>
    </row>
    <row r="444" spans="1:3" s="381" customFormat="1" ht="11.25">
      <c r="A444" s="382"/>
      <c r="B444" s="383"/>
      <c r="C444" s="384"/>
    </row>
    <row r="445" spans="1:3" s="381" customFormat="1" ht="11.25">
      <c r="A445" s="382"/>
      <c r="B445" s="383"/>
      <c r="C445" s="384"/>
    </row>
    <row r="446" spans="1:3" s="381" customFormat="1" ht="11.25">
      <c r="A446" s="382"/>
      <c r="B446" s="383"/>
      <c r="C446" s="384"/>
    </row>
    <row r="447" spans="1:3" s="381" customFormat="1" ht="11.25">
      <c r="A447" s="382"/>
      <c r="B447" s="383"/>
      <c r="C447" s="384"/>
    </row>
    <row r="448" spans="1:3" s="381" customFormat="1" ht="11.25">
      <c r="A448" s="382"/>
      <c r="B448" s="383"/>
      <c r="C448" s="384"/>
    </row>
    <row r="449" spans="1:3" s="381" customFormat="1" ht="11.25">
      <c r="A449" s="382"/>
      <c r="B449" s="383"/>
      <c r="C449" s="384"/>
    </row>
    <row r="450" spans="1:3" s="381" customFormat="1" ht="11.25">
      <c r="A450" s="382"/>
      <c r="B450" s="383"/>
      <c r="C450" s="384"/>
    </row>
    <row r="451" spans="1:3" s="381" customFormat="1" ht="11.25">
      <c r="A451" s="382"/>
      <c r="B451" s="383"/>
      <c r="C451" s="384"/>
    </row>
    <row r="452" spans="1:3" s="381" customFormat="1" ht="11.25">
      <c r="A452" s="382"/>
      <c r="B452" s="383"/>
      <c r="C452" s="384"/>
    </row>
    <row r="453" spans="1:3" s="381" customFormat="1" ht="11.25">
      <c r="A453" s="382"/>
      <c r="B453" s="383"/>
      <c r="C453" s="384"/>
    </row>
    <row r="454" spans="1:3" s="381" customFormat="1" ht="11.25">
      <c r="A454" s="382"/>
      <c r="B454" s="383"/>
      <c r="C454" s="384"/>
    </row>
    <row r="455" spans="1:3" s="381" customFormat="1" ht="11.25">
      <c r="A455" s="382"/>
      <c r="B455" s="383"/>
      <c r="C455" s="384"/>
    </row>
    <row r="456" spans="1:3" s="381" customFormat="1" ht="11.25">
      <c r="A456" s="382"/>
      <c r="B456" s="383"/>
      <c r="C456" s="384"/>
    </row>
    <row r="457" spans="1:3" s="381" customFormat="1" ht="11.25">
      <c r="A457" s="382"/>
      <c r="B457" s="383"/>
      <c r="C457" s="384"/>
    </row>
    <row r="458" spans="1:3" s="381" customFormat="1" ht="11.25">
      <c r="A458" s="382"/>
      <c r="B458" s="383"/>
      <c r="C458" s="384"/>
    </row>
    <row r="459" spans="1:3" s="381" customFormat="1" ht="11.25">
      <c r="A459" s="382"/>
      <c r="B459" s="383"/>
      <c r="C459" s="384"/>
    </row>
    <row r="460" spans="1:3" s="381" customFormat="1" ht="11.25">
      <c r="A460" s="382"/>
      <c r="B460" s="383"/>
      <c r="C460" s="384"/>
    </row>
    <row r="461" spans="1:3" s="381" customFormat="1" ht="11.25">
      <c r="A461" s="382"/>
      <c r="B461" s="383"/>
      <c r="C461" s="384"/>
    </row>
    <row r="462" spans="1:3" s="381" customFormat="1" ht="11.25">
      <c r="A462" s="382"/>
      <c r="B462" s="383"/>
      <c r="C462" s="384"/>
    </row>
    <row r="463" spans="1:3" s="381" customFormat="1" ht="11.25">
      <c r="A463" s="382"/>
      <c r="B463" s="383"/>
      <c r="C463" s="384"/>
    </row>
    <row r="464" spans="1:3" s="381" customFormat="1" ht="11.25">
      <c r="A464" s="382"/>
      <c r="B464" s="383"/>
      <c r="C464" s="384"/>
    </row>
    <row r="465" spans="1:3" s="381" customFormat="1" ht="11.25">
      <c r="A465" s="382"/>
      <c r="B465" s="383"/>
      <c r="C465" s="384"/>
    </row>
    <row r="466" spans="1:3" s="381" customFormat="1" ht="11.25">
      <c r="A466" s="382"/>
      <c r="B466" s="383"/>
      <c r="C466" s="384"/>
    </row>
    <row r="467" spans="1:3" s="381" customFormat="1" ht="11.25">
      <c r="A467" s="382"/>
      <c r="B467" s="383"/>
      <c r="C467" s="384"/>
    </row>
    <row r="468" spans="1:3" s="381" customFormat="1" ht="11.25">
      <c r="A468" s="382"/>
      <c r="B468" s="383"/>
      <c r="C468" s="384"/>
    </row>
    <row r="469" spans="1:3" s="381" customFormat="1" ht="11.25">
      <c r="A469" s="382"/>
      <c r="B469" s="383"/>
      <c r="C469" s="384"/>
    </row>
    <row r="470" spans="1:3" s="381" customFormat="1" ht="11.25">
      <c r="A470" s="382"/>
      <c r="B470" s="383"/>
      <c r="C470" s="384"/>
    </row>
    <row r="471" spans="1:3" s="381" customFormat="1" ht="11.25">
      <c r="A471" s="382"/>
      <c r="B471" s="383"/>
      <c r="C471" s="384"/>
    </row>
    <row r="472" spans="1:3" s="381" customFormat="1" ht="11.25">
      <c r="A472" s="382"/>
      <c r="B472" s="383"/>
      <c r="C472" s="384"/>
    </row>
    <row r="473" spans="1:3" s="381" customFormat="1" ht="11.25">
      <c r="A473" s="382"/>
      <c r="B473" s="383"/>
      <c r="C473" s="384"/>
    </row>
    <row r="474" spans="1:3" s="381" customFormat="1" ht="11.25">
      <c r="A474" s="382"/>
      <c r="B474" s="383"/>
      <c r="C474" s="384"/>
    </row>
    <row r="475" spans="1:3" s="381" customFormat="1" ht="11.25">
      <c r="A475" s="382"/>
      <c r="B475" s="383"/>
      <c r="C475" s="384"/>
    </row>
    <row r="476" spans="1:3" s="381" customFormat="1" ht="11.25">
      <c r="A476" s="382"/>
      <c r="B476" s="383"/>
      <c r="C476" s="384"/>
    </row>
    <row r="477" spans="1:3" s="381" customFormat="1" ht="11.25">
      <c r="A477" s="382"/>
      <c r="B477" s="383"/>
      <c r="C477" s="384"/>
    </row>
    <row r="478" spans="1:3" s="381" customFormat="1" ht="11.25">
      <c r="A478" s="382"/>
      <c r="B478" s="383"/>
      <c r="C478" s="384"/>
    </row>
    <row r="479" spans="1:3" s="381" customFormat="1" ht="11.25">
      <c r="A479" s="382"/>
      <c r="B479" s="383"/>
      <c r="C479" s="384"/>
    </row>
    <row r="480" spans="1:3" s="381" customFormat="1" ht="11.25">
      <c r="A480" s="382"/>
      <c r="B480" s="383"/>
      <c r="C480" s="384"/>
    </row>
    <row r="481" spans="1:3" s="381" customFormat="1" ht="11.25">
      <c r="A481" s="382"/>
      <c r="B481" s="383"/>
      <c r="C481" s="384"/>
    </row>
    <row r="482" spans="1:3" s="381" customFormat="1" ht="11.25">
      <c r="A482" s="382"/>
      <c r="B482" s="383"/>
      <c r="C482" s="384"/>
    </row>
    <row r="483" spans="1:3" s="381" customFormat="1" ht="11.25">
      <c r="A483" s="382"/>
      <c r="B483" s="383"/>
      <c r="C483" s="384"/>
    </row>
    <row r="484" spans="1:3" s="381" customFormat="1" ht="11.25">
      <c r="A484" s="382"/>
      <c r="B484" s="383"/>
      <c r="C484" s="384"/>
    </row>
    <row r="485" spans="1:3" s="381" customFormat="1" ht="11.25">
      <c r="A485" s="382"/>
      <c r="B485" s="383"/>
      <c r="C485" s="384"/>
    </row>
    <row r="486" spans="1:3" s="381" customFormat="1" ht="11.25">
      <c r="A486" s="382"/>
      <c r="B486" s="383"/>
      <c r="C486" s="384"/>
    </row>
    <row r="487" spans="1:3" s="381" customFormat="1" ht="11.25">
      <c r="A487" s="382"/>
      <c r="B487" s="383"/>
      <c r="C487" s="384"/>
    </row>
    <row r="488" spans="1:3" s="381" customFormat="1" ht="11.25">
      <c r="A488" s="382"/>
      <c r="B488" s="383"/>
      <c r="C488" s="384"/>
    </row>
    <row r="489" spans="1:3" s="381" customFormat="1" ht="11.25">
      <c r="A489" s="382"/>
      <c r="B489" s="383"/>
      <c r="C489" s="384"/>
    </row>
    <row r="490" spans="1:3" s="381" customFormat="1" ht="11.25">
      <c r="A490" s="382"/>
      <c r="B490" s="383"/>
      <c r="C490" s="384"/>
    </row>
    <row r="491" spans="1:3" s="381" customFormat="1" ht="11.25">
      <c r="A491" s="382"/>
      <c r="B491" s="383"/>
      <c r="C491" s="384"/>
    </row>
    <row r="492" spans="1:3" s="381" customFormat="1" ht="11.25">
      <c r="A492" s="382"/>
      <c r="B492" s="383"/>
      <c r="C492" s="384"/>
    </row>
    <row r="493" spans="1:3" s="381" customFormat="1" ht="11.25">
      <c r="A493" s="382"/>
      <c r="B493" s="383"/>
      <c r="C493" s="384"/>
    </row>
    <row r="494" spans="1:3" s="381" customFormat="1" ht="11.25">
      <c r="A494" s="382"/>
      <c r="B494" s="383"/>
      <c r="C494" s="384"/>
    </row>
    <row r="495" spans="1:3" s="381" customFormat="1" ht="11.25">
      <c r="A495" s="382"/>
      <c r="B495" s="383"/>
      <c r="C495" s="384"/>
    </row>
    <row r="496" spans="1:3" s="381" customFormat="1" ht="11.25">
      <c r="A496" s="382"/>
      <c r="B496" s="383"/>
      <c r="C496" s="384"/>
    </row>
    <row r="497" spans="1:3" s="381" customFormat="1" ht="11.25">
      <c r="A497" s="382"/>
      <c r="B497" s="383"/>
      <c r="C497" s="384"/>
    </row>
    <row r="498" spans="1:3" s="381" customFormat="1" ht="11.25">
      <c r="A498" s="382"/>
      <c r="B498" s="383"/>
      <c r="C498" s="384"/>
    </row>
    <row r="499" spans="1:3" s="381" customFormat="1" ht="11.25">
      <c r="A499" s="382"/>
      <c r="B499" s="383"/>
      <c r="C499" s="384"/>
    </row>
    <row r="500" spans="1:3" s="381" customFormat="1" ht="11.25">
      <c r="A500" s="382"/>
      <c r="B500" s="383"/>
      <c r="C500" s="384"/>
    </row>
    <row r="501" spans="1:3" s="381" customFormat="1" ht="11.25">
      <c r="A501" s="382"/>
      <c r="B501" s="383"/>
      <c r="C501" s="384"/>
    </row>
    <row r="502" spans="1:3" s="381" customFormat="1" ht="11.25">
      <c r="A502" s="382"/>
      <c r="B502" s="383"/>
      <c r="C502" s="384"/>
    </row>
    <row r="503" spans="1:3" s="381" customFormat="1" ht="11.25">
      <c r="A503" s="382"/>
      <c r="B503" s="383"/>
      <c r="C503" s="384"/>
    </row>
    <row r="504" spans="1:3" s="381" customFormat="1" ht="11.25">
      <c r="A504" s="382"/>
      <c r="B504" s="383"/>
      <c r="C504" s="384"/>
    </row>
    <row r="505" spans="1:3" s="381" customFormat="1" ht="11.25">
      <c r="A505" s="382"/>
      <c r="B505" s="383"/>
      <c r="C505" s="384"/>
    </row>
    <row r="506" spans="1:3" s="381" customFormat="1" ht="11.25">
      <c r="A506" s="382"/>
      <c r="B506" s="383"/>
      <c r="C506" s="384"/>
    </row>
    <row r="507" spans="1:3" s="381" customFormat="1" ht="11.25">
      <c r="A507" s="382"/>
      <c r="B507" s="383"/>
      <c r="C507" s="384"/>
    </row>
    <row r="508" spans="1:3" s="381" customFormat="1" ht="11.25">
      <c r="A508" s="382"/>
      <c r="B508" s="383"/>
      <c r="C508" s="384"/>
    </row>
    <row r="509" spans="1:3" s="381" customFormat="1" ht="11.25">
      <c r="A509" s="382"/>
      <c r="B509" s="383"/>
      <c r="C509" s="384"/>
    </row>
    <row r="510" spans="1:3" s="381" customFormat="1" ht="11.25">
      <c r="A510" s="382"/>
      <c r="B510" s="383"/>
      <c r="C510" s="384"/>
    </row>
    <row r="511" spans="1:3" s="381" customFormat="1" ht="11.25">
      <c r="A511" s="382"/>
      <c r="B511" s="383"/>
      <c r="C511" s="384"/>
    </row>
    <row r="512" spans="1:3" s="381" customFormat="1" ht="11.25">
      <c r="A512" s="382"/>
      <c r="B512" s="383"/>
      <c r="C512" s="384"/>
    </row>
    <row r="513" spans="1:3" s="381" customFormat="1" ht="11.25">
      <c r="A513" s="382"/>
      <c r="B513" s="383"/>
      <c r="C513" s="384"/>
    </row>
    <row r="514" spans="1:3" s="381" customFormat="1" ht="11.25">
      <c r="A514" s="382"/>
      <c r="B514" s="383"/>
      <c r="C514" s="384"/>
    </row>
    <row r="515" spans="1:3" s="381" customFormat="1" ht="11.25">
      <c r="A515" s="382"/>
      <c r="B515" s="383"/>
      <c r="C515" s="384"/>
    </row>
    <row r="516" spans="1:3" s="381" customFormat="1" ht="11.25">
      <c r="A516" s="382"/>
      <c r="B516" s="383"/>
      <c r="C516" s="384"/>
    </row>
    <row r="517" spans="1:3" s="381" customFormat="1" ht="11.25">
      <c r="A517" s="382"/>
      <c r="B517" s="383"/>
      <c r="C517" s="384"/>
    </row>
    <row r="518" spans="1:3" s="381" customFormat="1" ht="11.25">
      <c r="A518" s="382"/>
      <c r="B518" s="383"/>
      <c r="C518" s="384"/>
    </row>
    <row r="519" spans="1:3" s="381" customFormat="1" ht="11.25">
      <c r="A519" s="382"/>
      <c r="B519" s="383"/>
      <c r="C519" s="384"/>
    </row>
    <row r="520" spans="1:3" s="381" customFormat="1" ht="11.25">
      <c r="A520" s="382"/>
      <c r="B520" s="383"/>
      <c r="C520" s="384"/>
    </row>
    <row r="521" spans="1:3" s="381" customFormat="1" ht="11.25">
      <c r="A521" s="382"/>
      <c r="B521" s="383"/>
      <c r="C521" s="384"/>
    </row>
    <row r="522" spans="1:3" s="381" customFormat="1" ht="11.25">
      <c r="A522" s="382"/>
      <c r="B522" s="383"/>
      <c r="C522" s="384"/>
    </row>
    <row r="523" spans="1:3" s="381" customFormat="1" ht="11.25">
      <c r="A523" s="382"/>
      <c r="B523" s="383"/>
      <c r="C523" s="384"/>
    </row>
    <row r="524" spans="1:3" s="381" customFormat="1" ht="11.25">
      <c r="A524" s="382"/>
      <c r="B524" s="383"/>
      <c r="C524" s="384"/>
    </row>
    <row r="525" spans="1:3" s="381" customFormat="1" ht="11.25">
      <c r="A525" s="382"/>
      <c r="B525" s="383"/>
      <c r="C525" s="384"/>
    </row>
    <row r="526" spans="1:3" s="381" customFormat="1" ht="11.25">
      <c r="A526" s="382"/>
      <c r="B526" s="383"/>
      <c r="C526" s="384"/>
    </row>
    <row r="527" spans="1:3" s="381" customFormat="1" ht="11.25">
      <c r="A527" s="382"/>
      <c r="B527" s="383"/>
      <c r="C527" s="384"/>
    </row>
    <row r="528" spans="1:3" s="381" customFormat="1" ht="11.25">
      <c r="A528" s="382"/>
      <c r="B528" s="383"/>
      <c r="C528" s="384"/>
    </row>
    <row r="529" spans="1:3" s="381" customFormat="1" ht="11.25">
      <c r="A529" s="382"/>
      <c r="B529" s="383"/>
      <c r="C529" s="384"/>
    </row>
    <row r="530" spans="1:3" s="381" customFormat="1" ht="11.25">
      <c r="A530" s="382"/>
      <c r="B530" s="383"/>
      <c r="C530" s="384"/>
    </row>
    <row r="531" spans="1:3" s="381" customFormat="1" ht="11.25">
      <c r="A531" s="382"/>
      <c r="B531" s="383"/>
      <c r="C531" s="384"/>
    </row>
    <row r="532" spans="1:3" s="381" customFormat="1" ht="11.25">
      <c r="A532" s="382"/>
      <c r="B532" s="383"/>
      <c r="C532" s="384"/>
    </row>
    <row r="533" spans="1:3" s="381" customFormat="1" ht="11.25">
      <c r="A533" s="382"/>
      <c r="B533" s="383"/>
      <c r="C533" s="384"/>
    </row>
    <row r="534" spans="1:3" s="381" customFormat="1" ht="11.25">
      <c r="A534" s="382"/>
      <c r="B534" s="383"/>
      <c r="C534" s="384"/>
    </row>
    <row r="535" spans="1:3" s="381" customFormat="1" ht="11.25">
      <c r="A535" s="382"/>
      <c r="B535" s="383"/>
      <c r="C535" s="384"/>
    </row>
    <row r="536" spans="1:3" s="381" customFormat="1" ht="11.25">
      <c r="A536" s="382"/>
      <c r="B536" s="383"/>
      <c r="C536" s="384"/>
    </row>
    <row r="537" spans="1:3" s="381" customFormat="1" ht="11.25">
      <c r="A537" s="382"/>
      <c r="B537" s="383"/>
      <c r="C537" s="384"/>
    </row>
    <row r="538" spans="1:3" s="381" customFormat="1" ht="11.25">
      <c r="A538" s="382"/>
      <c r="B538" s="383"/>
      <c r="C538" s="384"/>
    </row>
    <row r="539" spans="1:3" s="381" customFormat="1" ht="11.25">
      <c r="A539" s="382"/>
      <c r="B539" s="383"/>
      <c r="C539" s="384"/>
    </row>
    <row r="540" spans="1:3" s="381" customFormat="1" ht="11.25">
      <c r="A540" s="382"/>
      <c r="B540" s="383"/>
      <c r="C540" s="384"/>
    </row>
    <row r="541" spans="1:3" s="381" customFormat="1" ht="11.25">
      <c r="A541" s="382"/>
      <c r="B541" s="383"/>
      <c r="C541" s="384"/>
    </row>
    <row r="542" spans="1:3" s="381" customFormat="1" ht="11.25">
      <c r="A542" s="382"/>
      <c r="B542" s="383"/>
      <c r="C542" s="384"/>
    </row>
    <row r="543" spans="1:3" s="381" customFormat="1" ht="11.25">
      <c r="A543" s="382"/>
      <c r="B543" s="383"/>
      <c r="C543" s="384"/>
    </row>
    <row r="544" spans="1:3" s="381" customFormat="1" ht="11.25">
      <c r="A544" s="382"/>
      <c r="B544" s="383"/>
      <c r="C544" s="384"/>
    </row>
    <row r="545" spans="1:3" s="381" customFormat="1" ht="11.25">
      <c r="A545" s="382"/>
      <c r="B545" s="383"/>
      <c r="C545" s="384"/>
    </row>
    <row r="546" spans="1:3" s="381" customFormat="1" ht="11.25">
      <c r="A546" s="382"/>
      <c r="B546" s="383"/>
      <c r="C546" s="384"/>
    </row>
    <row r="547" spans="1:3" s="381" customFormat="1" ht="11.25">
      <c r="A547" s="382"/>
      <c r="B547" s="383"/>
      <c r="C547" s="384"/>
    </row>
    <row r="548" spans="1:3" s="381" customFormat="1" ht="11.25">
      <c r="A548" s="382"/>
      <c r="B548" s="383"/>
      <c r="C548" s="384"/>
    </row>
    <row r="549" spans="1:3" s="381" customFormat="1" ht="11.25">
      <c r="A549" s="382"/>
      <c r="B549" s="383"/>
      <c r="C549" s="384"/>
    </row>
    <row r="550" spans="1:3" s="381" customFormat="1" ht="11.25">
      <c r="A550" s="382"/>
      <c r="B550" s="383"/>
      <c r="C550" s="384"/>
    </row>
    <row r="551" spans="1:3" s="381" customFormat="1" ht="11.25">
      <c r="A551" s="382"/>
      <c r="B551" s="383"/>
      <c r="C551" s="384"/>
    </row>
    <row r="552" spans="1:3" s="381" customFormat="1" ht="11.25">
      <c r="A552" s="382"/>
      <c r="B552" s="383"/>
      <c r="C552" s="384"/>
    </row>
    <row r="553" spans="1:3" s="381" customFormat="1" ht="11.25">
      <c r="A553" s="382"/>
      <c r="B553" s="383"/>
      <c r="C553" s="384"/>
    </row>
    <row r="554" spans="1:3" s="381" customFormat="1" ht="11.25">
      <c r="A554" s="382"/>
      <c r="B554" s="383"/>
      <c r="C554" s="384"/>
    </row>
    <row r="555" spans="1:3" s="381" customFormat="1" ht="11.25">
      <c r="A555" s="382"/>
      <c r="B555" s="383"/>
      <c r="C555" s="384"/>
    </row>
    <row r="556" spans="1:3" s="381" customFormat="1" ht="11.25">
      <c r="A556" s="382"/>
      <c r="B556" s="383"/>
      <c r="C556" s="384"/>
    </row>
    <row r="557" spans="1:3" s="381" customFormat="1" ht="11.25">
      <c r="A557" s="382"/>
      <c r="B557" s="383"/>
      <c r="C557" s="384"/>
    </row>
    <row r="558" spans="1:3" s="381" customFormat="1" ht="11.25">
      <c r="A558" s="382"/>
      <c r="B558" s="383"/>
      <c r="C558" s="384"/>
    </row>
    <row r="559" spans="1:3" s="381" customFormat="1" ht="11.25">
      <c r="A559" s="382"/>
      <c r="B559" s="383"/>
      <c r="C559" s="384"/>
    </row>
    <row r="560" spans="1:3" s="381" customFormat="1" ht="11.25">
      <c r="A560" s="382"/>
      <c r="B560" s="383"/>
      <c r="C560" s="384"/>
    </row>
    <row r="561" spans="1:3" s="381" customFormat="1" ht="11.25">
      <c r="A561" s="382"/>
      <c r="B561" s="383"/>
      <c r="C561" s="384"/>
    </row>
    <row r="562" spans="1:3" s="381" customFormat="1" ht="11.25">
      <c r="A562" s="382"/>
      <c r="B562" s="383"/>
      <c r="C562" s="384"/>
    </row>
    <row r="563" spans="1:3" s="381" customFormat="1" ht="11.25">
      <c r="A563" s="382"/>
      <c r="B563" s="383"/>
      <c r="C563" s="384"/>
    </row>
    <row r="564" spans="1:3" s="381" customFormat="1" ht="11.25">
      <c r="A564" s="382"/>
      <c r="B564" s="383"/>
      <c r="C564" s="384"/>
    </row>
    <row r="565" spans="1:3" s="381" customFormat="1" ht="11.25">
      <c r="A565" s="382"/>
      <c r="B565" s="383"/>
      <c r="C565" s="384"/>
    </row>
    <row r="566" spans="1:3" s="381" customFormat="1" ht="11.25">
      <c r="A566" s="382"/>
      <c r="B566" s="383"/>
      <c r="C566" s="384"/>
    </row>
    <row r="567" spans="1:3" s="381" customFormat="1" ht="11.25">
      <c r="A567" s="382"/>
      <c r="B567" s="383"/>
      <c r="C567" s="384"/>
    </row>
    <row r="568" spans="1:3" s="381" customFormat="1" ht="11.25">
      <c r="A568" s="382"/>
      <c r="B568" s="383"/>
      <c r="C568" s="384"/>
    </row>
    <row r="569" spans="1:3" s="381" customFormat="1" ht="11.25">
      <c r="A569" s="382"/>
      <c r="B569" s="383"/>
      <c r="C569" s="384"/>
    </row>
    <row r="570" spans="1:3" s="381" customFormat="1" ht="11.25">
      <c r="A570" s="382"/>
      <c r="B570" s="383"/>
      <c r="C570" s="384"/>
    </row>
    <row r="571" spans="1:3" s="381" customFormat="1" ht="11.25">
      <c r="A571" s="382"/>
      <c r="B571" s="383"/>
      <c r="C571" s="384"/>
    </row>
    <row r="572" spans="1:3" s="381" customFormat="1" ht="11.25">
      <c r="A572" s="382"/>
      <c r="B572" s="383"/>
      <c r="C572" s="384"/>
    </row>
    <row r="573" spans="1:3" s="381" customFormat="1" ht="11.25">
      <c r="A573" s="382"/>
      <c r="B573" s="383"/>
      <c r="C573" s="384"/>
    </row>
    <row r="574" spans="1:3" s="381" customFormat="1" ht="11.25">
      <c r="A574" s="382"/>
      <c r="B574" s="383"/>
      <c r="C574" s="384"/>
    </row>
    <row r="575" spans="1:3" s="381" customFormat="1" ht="11.25">
      <c r="A575" s="382"/>
      <c r="B575" s="383"/>
      <c r="C575" s="384"/>
    </row>
    <row r="576" spans="1:3" s="381" customFormat="1" ht="11.25">
      <c r="A576" s="382"/>
      <c r="B576" s="383"/>
      <c r="C576" s="384"/>
    </row>
    <row r="577" spans="1:3" s="381" customFormat="1" ht="11.25">
      <c r="A577" s="382"/>
      <c r="B577" s="383"/>
      <c r="C577" s="384"/>
    </row>
    <row r="578" spans="1:3" s="381" customFormat="1" ht="11.25">
      <c r="A578" s="382"/>
      <c r="B578" s="383"/>
      <c r="C578" s="384"/>
    </row>
    <row r="579" spans="1:3" s="381" customFormat="1" ht="11.25">
      <c r="A579" s="382"/>
      <c r="B579" s="383"/>
      <c r="C579" s="384"/>
    </row>
    <row r="580" spans="1:3" s="381" customFormat="1" ht="11.25">
      <c r="A580" s="382"/>
      <c r="B580" s="383"/>
      <c r="C580" s="384"/>
    </row>
    <row r="581" spans="1:3" s="381" customFormat="1" ht="11.25">
      <c r="A581" s="382"/>
      <c r="B581" s="383"/>
      <c r="C581" s="384"/>
    </row>
    <row r="582" spans="1:3" s="381" customFormat="1" ht="11.25">
      <c r="A582" s="382"/>
      <c r="B582" s="383"/>
      <c r="C582" s="384"/>
    </row>
    <row r="583" spans="1:3" s="381" customFormat="1" ht="11.25">
      <c r="A583" s="382"/>
      <c r="B583" s="383"/>
      <c r="C583" s="384"/>
    </row>
    <row r="584" spans="1:3" s="381" customFormat="1" ht="11.25">
      <c r="A584" s="382"/>
      <c r="B584" s="383"/>
      <c r="C584" s="384"/>
    </row>
    <row r="585" spans="1:3" s="381" customFormat="1" ht="11.25">
      <c r="A585" s="382"/>
      <c r="B585" s="383"/>
      <c r="C585" s="384"/>
    </row>
    <row r="586" spans="1:3" s="381" customFormat="1" ht="11.25">
      <c r="A586" s="382"/>
      <c r="B586" s="383"/>
      <c r="C586" s="384"/>
    </row>
    <row r="587" spans="1:3" s="381" customFormat="1" ht="11.25">
      <c r="A587" s="382"/>
      <c r="B587" s="383"/>
      <c r="C587" s="384"/>
    </row>
    <row r="588" spans="1:3" s="381" customFormat="1" ht="11.25">
      <c r="A588" s="382"/>
      <c r="B588" s="383"/>
      <c r="C588" s="384"/>
    </row>
    <row r="589" spans="1:3" s="381" customFormat="1" ht="11.25">
      <c r="A589" s="382"/>
      <c r="B589" s="383"/>
      <c r="C589" s="384"/>
    </row>
    <row r="590" spans="1:3" s="381" customFormat="1" ht="11.25">
      <c r="A590" s="382"/>
      <c r="B590" s="383"/>
      <c r="C590" s="384"/>
    </row>
    <row r="591" spans="1:3" s="381" customFormat="1" ht="11.25">
      <c r="A591" s="382"/>
      <c r="B591" s="383"/>
      <c r="C591" s="384"/>
    </row>
    <row r="592" spans="1:3" s="381" customFormat="1" ht="11.25">
      <c r="A592" s="382"/>
      <c r="B592" s="383"/>
      <c r="C592" s="384"/>
    </row>
    <row r="593" spans="1:3" s="381" customFormat="1" ht="11.25">
      <c r="A593" s="382"/>
      <c r="B593" s="383"/>
      <c r="C593" s="384"/>
    </row>
    <row r="594" spans="1:3" s="381" customFormat="1" ht="11.25">
      <c r="A594" s="382"/>
      <c r="B594" s="383"/>
      <c r="C594" s="384"/>
    </row>
    <row r="595" spans="1:3" s="381" customFormat="1" ht="11.25">
      <c r="A595" s="382"/>
      <c r="B595" s="383"/>
      <c r="C595" s="384"/>
    </row>
    <row r="596" spans="1:3" s="381" customFormat="1" ht="11.25">
      <c r="A596" s="382"/>
      <c r="B596" s="383"/>
      <c r="C596" s="384"/>
    </row>
    <row r="597" spans="1:3" s="381" customFormat="1" ht="11.25">
      <c r="A597" s="382"/>
      <c r="B597" s="383"/>
      <c r="C597" s="384"/>
    </row>
    <row r="598" spans="1:3" s="381" customFormat="1" ht="11.25">
      <c r="A598" s="382"/>
      <c r="B598" s="383"/>
      <c r="C598" s="384"/>
    </row>
    <row r="599" spans="1:3" s="381" customFormat="1" ht="11.25">
      <c r="A599" s="382"/>
      <c r="B599" s="383"/>
      <c r="C599" s="384"/>
    </row>
    <row r="600" spans="1:3" s="381" customFormat="1" ht="11.25">
      <c r="A600" s="382"/>
      <c r="B600" s="383"/>
      <c r="C600" s="384"/>
    </row>
    <row r="601" spans="1:3" s="381" customFormat="1" ht="11.25">
      <c r="A601" s="382"/>
      <c r="B601" s="383"/>
      <c r="C601" s="384"/>
    </row>
    <row r="602" spans="1:3" s="381" customFormat="1" ht="11.25">
      <c r="A602" s="382"/>
      <c r="B602" s="383"/>
      <c r="C602" s="384"/>
    </row>
    <row r="603" spans="1:3" s="381" customFormat="1" ht="11.25">
      <c r="A603" s="382"/>
      <c r="B603" s="383"/>
      <c r="C603" s="384"/>
    </row>
    <row r="604" spans="1:3" s="381" customFormat="1" ht="11.25">
      <c r="A604" s="382"/>
      <c r="B604" s="383"/>
      <c r="C604" s="384"/>
    </row>
    <row r="605" spans="1:3" s="381" customFormat="1" ht="11.25">
      <c r="A605" s="382"/>
      <c r="B605" s="383"/>
      <c r="C605" s="384"/>
    </row>
    <row r="606" spans="1:3" s="381" customFormat="1" ht="11.25">
      <c r="A606" s="382"/>
      <c r="B606" s="383"/>
      <c r="C606" s="384"/>
    </row>
    <row r="607" spans="1:3" s="381" customFormat="1" ht="11.25">
      <c r="A607" s="382"/>
      <c r="B607" s="383"/>
      <c r="C607" s="384"/>
    </row>
    <row r="608" spans="1:3" s="381" customFormat="1" ht="11.25">
      <c r="A608" s="382"/>
      <c r="B608" s="383"/>
      <c r="C608" s="384"/>
    </row>
    <row r="609" spans="1:3" s="381" customFormat="1" ht="11.25">
      <c r="A609" s="382"/>
      <c r="B609" s="383"/>
      <c r="C609" s="384"/>
    </row>
    <row r="610" spans="1:3" s="381" customFormat="1" ht="11.25">
      <c r="A610" s="382"/>
      <c r="B610" s="383"/>
      <c r="C610" s="384"/>
    </row>
    <row r="611" spans="1:3" s="381" customFormat="1" ht="11.25">
      <c r="A611" s="382"/>
      <c r="B611" s="383"/>
      <c r="C611" s="384"/>
    </row>
    <row r="612" spans="1:3" s="381" customFormat="1" ht="11.25">
      <c r="A612" s="382"/>
      <c r="B612" s="383"/>
      <c r="C612" s="384"/>
    </row>
    <row r="613" spans="1:3" s="381" customFormat="1" ht="11.25">
      <c r="A613" s="382"/>
      <c r="B613" s="383"/>
      <c r="C613" s="384"/>
    </row>
    <row r="614" spans="1:3" s="381" customFormat="1" ht="11.25">
      <c r="A614" s="382"/>
      <c r="B614" s="383"/>
      <c r="C614" s="384"/>
    </row>
    <row r="615" spans="1:3" s="381" customFormat="1" ht="11.25">
      <c r="A615" s="382"/>
      <c r="B615" s="383"/>
      <c r="C615" s="384"/>
    </row>
    <row r="616" spans="1:3" s="381" customFormat="1" ht="11.25">
      <c r="A616" s="382"/>
      <c r="B616" s="383"/>
      <c r="C616" s="384"/>
    </row>
    <row r="617" spans="1:3" s="381" customFormat="1" ht="11.25">
      <c r="A617" s="382"/>
      <c r="B617" s="383"/>
      <c r="C617" s="384"/>
    </row>
    <row r="618" spans="1:3" s="381" customFormat="1" ht="11.25">
      <c r="A618" s="382"/>
      <c r="B618" s="383"/>
      <c r="C618" s="384"/>
    </row>
    <row r="619" spans="1:3" s="381" customFormat="1" ht="11.25">
      <c r="A619" s="382"/>
      <c r="B619" s="383"/>
      <c r="C619" s="384"/>
    </row>
    <row r="620" spans="1:3" s="381" customFormat="1" ht="11.25">
      <c r="A620" s="382"/>
      <c r="B620" s="383"/>
      <c r="C620" s="384"/>
    </row>
    <row r="621" spans="1:3" s="381" customFormat="1" ht="11.25">
      <c r="A621" s="382"/>
      <c r="B621" s="383"/>
      <c r="C621" s="384"/>
    </row>
    <row r="622" spans="1:3" s="381" customFormat="1" ht="11.25">
      <c r="A622" s="382"/>
      <c r="B622" s="383"/>
      <c r="C622" s="384"/>
    </row>
    <row r="623" spans="1:3" s="381" customFormat="1" ht="11.25">
      <c r="A623" s="382"/>
      <c r="B623" s="383"/>
      <c r="C623" s="384"/>
    </row>
    <row r="624" spans="1:3" s="381" customFormat="1" ht="11.25">
      <c r="A624" s="382"/>
      <c r="B624" s="383"/>
      <c r="C624" s="384"/>
    </row>
    <row r="625" spans="1:3" s="381" customFormat="1" ht="11.25">
      <c r="A625" s="382"/>
      <c r="B625" s="383"/>
      <c r="C625" s="384"/>
    </row>
    <row r="626" spans="1:3" s="381" customFormat="1" ht="11.25">
      <c r="A626" s="382"/>
      <c r="B626" s="383"/>
      <c r="C626" s="384"/>
    </row>
    <row r="627" spans="1:3" s="381" customFormat="1" ht="11.25">
      <c r="A627" s="382"/>
      <c r="B627" s="383"/>
      <c r="C627" s="384"/>
    </row>
    <row r="628" spans="1:3" s="381" customFormat="1" ht="11.25">
      <c r="A628" s="382"/>
      <c r="B628" s="383"/>
      <c r="C628" s="384"/>
    </row>
    <row r="629" spans="1:3" s="381" customFormat="1" ht="11.25">
      <c r="A629" s="382"/>
      <c r="B629" s="383"/>
      <c r="C629" s="384"/>
    </row>
    <row r="630" spans="1:3" s="381" customFormat="1" ht="11.25">
      <c r="A630" s="382"/>
      <c r="B630" s="383"/>
      <c r="C630" s="384"/>
    </row>
    <row r="631" spans="1:3" s="381" customFormat="1" ht="11.25">
      <c r="A631" s="382"/>
      <c r="B631" s="383"/>
      <c r="C631" s="384"/>
    </row>
    <row r="632" spans="1:3" s="381" customFormat="1" ht="11.25">
      <c r="A632" s="382"/>
      <c r="B632" s="383"/>
      <c r="C632" s="384"/>
    </row>
    <row r="633" spans="1:3" s="381" customFormat="1" ht="11.25">
      <c r="A633" s="382"/>
      <c r="B633" s="383"/>
      <c r="C633" s="384"/>
    </row>
    <row r="634" spans="1:3" s="381" customFormat="1" ht="11.25">
      <c r="A634" s="382"/>
      <c r="B634" s="383"/>
      <c r="C634" s="384"/>
    </row>
    <row r="635" spans="1:3" s="381" customFormat="1" ht="11.25">
      <c r="A635" s="382"/>
      <c r="B635" s="383"/>
      <c r="C635" s="384"/>
    </row>
    <row r="636" spans="1:3" s="381" customFormat="1" ht="11.25">
      <c r="A636" s="382"/>
      <c r="B636" s="383"/>
      <c r="C636" s="384"/>
    </row>
    <row r="637" spans="1:3" s="381" customFormat="1" ht="11.25">
      <c r="A637" s="382"/>
      <c r="B637" s="383"/>
      <c r="C637" s="384"/>
    </row>
    <row r="638" spans="1:3" s="381" customFormat="1" ht="11.25">
      <c r="A638" s="382"/>
      <c r="B638" s="383"/>
      <c r="C638" s="384"/>
    </row>
    <row r="639" spans="1:3" s="381" customFormat="1" ht="11.25">
      <c r="A639" s="382"/>
      <c r="B639" s="383"/>
      <c r="C639" s="384"/>
    </row>
    <row r="640" spans="1:3" s="381" customFormat="1" ht="11.25">
      <c r="A640" s="382"/>
      <c r="B640" s="383"/>
      <c r="C640" s="384"/>
    </row>
    <row r="641" spans="1:3" s="381" customFormat="1" ht="11.25">
      <c r="A641" s="382"/>
      <c r="B641" s="383"/>
      <c r="C641" s="384"/>
    </row>
    <row r="642" spans="1:3" s="381" customFormat="1" ht="11.25">
      <c r="A642" s="382"/>
      <c r="B642" s="383"/>
      <c r="C642" s="384"/>
    </row>
    <row r="643" spans="1:3" s="381" customFormat="1" ht="11.25">
      <c r="A643" s="382"/>
      <c r="B643" s="383"/>
      <c r="C643" s="384"/>
    </row>
    <row r="644" spans="1:3" s="381" customFormat="1" ht="11.25">
      <c r="A644" s="382"/>
      <c r="B644" s="383"/>
      <c r="C644" s="384"/>
    </row>
    <row r="645" spans="1:3" s="381" customFormat="1" ht="11.25">
      <c r="A645" s="382"/>
      <c r="B645" s="383"/>
      <c r="C645" s="384"/>
    </row>
    <row r="646" spans="1:3" s="381" customFormat="1" ht="11.25">
      <c r="A646" s="382"/>
      <c r="B646" s="383"/>
      <c r="C646" s="384"/>
    </row>
    <row r="647" spans="1:3" s="381" customFormat="1" ht="11.25">
      <c r="A647" s="382"/>
      <c r="B647" s="383"/>
      <c r="C647" s="384"/>
    </row>
    <row r="648" spans="1:3" s="381" customFormat="1" ht="11.25">
      <c r="A648" s="382"/>
      <c r="B648" s="383"/>
      <c r="C648" s="384"/>
    </row>
    <row r="649" spans="1:3" s="381" customFormat="1" ht="11.25">
      <c r="A649" s="382"/>
      <c r="B649" s="383"/>
      <c r="C649" s="384"/>
    </row>
    <row r="650" spans="1:3" s="381" customFormat="1" ht="11.25">
      <c r="A650" s="382"/>
      <c r="B650" s="383"/>
      <c r="C650" s="384"/>
    </row>
    <row r="651" spans="1:3" s="381" customFormat="1" ht="11.25">
      <c r="A651" s="382"/>
      <c r="B651" s="383"/>
      <c r="C651" s="384"/>
    </row>
    <row r="652" spans="1:3" s="381" customFormat="1" ht="11.25">
      <c r="A652" s="382"/>
      <c r="B652" s="383"/>
      <c r="C652" s="384"/>
    </row>
    <row r="653" spans="1:3" s="381" customFormat="1" ht="11.25">
      <c r="A653" s="382"/>
      <c r="B653" s="383"/>
      <c r="C653" s="384"/>
    </row>
    <row r="654" spans="1:3" s="381" customFormat="1" ht="11.25">
      <c r="A654" s="382"/>
      <c r="B654" s="383"/>
      <c r="C654" s="384"/>
    </row>
    <row r="655" spans="1:3" s="381" customFormat="1" ht="11.25">
      <c r="A655" s="382"/>
      <c r="B655" s="383"/>
      <c r="C655" s="384"/>
    </row>
    <row r="656" spans="1:3" s="381" customFormat="1" ht="11.25">
      <c r="A656" s="382"/>
      <c r="B656" s="383"/>
      <c r="C656" s="384"/>
    </row>
    <row r="657" spans="1:3" s="381" customFormat="1" ht="11.25">
      <c r="A657" s="382"/>
      <c r="B657" s="383"/>
      <c r="C657" s="384"/>
    </row>
    <row r="658" spans="1:3" s="381" customFormat="1" ht="11.25">
      <c r="A658" s="382"/>
      <c r="B658" s="383"/>
      <c r="C658" s="384"/>
    </row>
    <row r="659" spans="1:3" s="381" customFormat="1" ht="11.25">
      <c r="A659" s="382"/>
      <c r="B659" s="383"/>
      <c r="C659" s="384"/>
    </row>
    <row r="660" spans="1:3" s="381" customFormat="1" ht="11.25">
      <c r="A660" s="382"/>
      <c r="B660" s="383"/>
      <c r="C660" s="384"/>
    </row>
    <row r="661" spans="1:3" s="381" customFormat="1" ht="11.25">
      <c r="A661" s="382"/>
      <c r="B661" s="383"/>
      <c r="C661" s="384"/>
    </row>
    <row r="662" spans="1:3" s="381" customFormat="1" ht="11.25">
      <c r="A662" s="382"/>
      <c r="B662" s="383"/>
      <c r="C662" s="384"/>
    </row>
    <row r="663" spans="1:3" s="381" customFormat="1" ht="11.25">
      <c r="A663" s="382"/>
      <c r="B663" s="383"/>
      <c r="C663" s="384"/>
    </row>
    <row r="664" spans="1:3" s="381" customFormat="1" ht="11.25">
      <c r="A664" s="382"/>
      <c r="B664" s="383"/>
      <c r="C664" s="384"/>
    </row>
    <row r="665" spans="1:3" s="381" customFormat="1" ht="11.25">
      <c r="A665" s="382"/>
      <c r="B665" s="383"/>
      <c r="C665" s="384"/>
    </row>
    <row r="666" spans="1:3" s="381" customFormat="1" ht="11.25">
      <c r="A666" s="382"/>
      <c r="B666" s="383"/>
      <c r="C666" s="384"/>
    </row>
    <row r="667" spans="1:3" s="381" customFormat="1" ht="11.25">
      <c r="A667" s="382"/>
      <c r="B667" s="383"/>
      <c r="C667" s="384"/>
    </row>
    <row r="668" spans="1:3" s="381" customFormat="1" ht="11.25">
      <c r="A668" s="382"/>
      <c r="B668" s="383"/>
      <c r="C668" s="384"/>
    </row>
    <row r="669" spans="1:3" s="381" customFormat="1" ht="11.25">
      <c r="A669" s="382"/>
      <c r="B669" s="383"/>
      <c r="C669" s="384"/>
    </row>
    <row r="670" spans="1:3" s="381" customFormat="1" ht="11.25">
      <c r="A670" s="382"/>
      <c r="B670" s="383"/>
      <c r="C670" s="384"/>
    </row>
    <row r="671" spans="1:3" s="381" customFormat="1" ht="11.25">
      <c r="A671" s="382"/>
      <c r="B671" s="383"/>
      <c r="C671" s="384"/>
    </row>
    <row r="672" spans="1:3" s="381" customFormat="1" ht="11.25">
      <c r="A672" s="382"/>
      <c r="B672" s="383"/>
      <c r="C672" s="384"/>
    </row>
    <row r="673" spans="1:3" s="381" customFormat="1" ht="11.25">
      <c r="A673" s="382"/>
      <c r="B673" s="383"/>
      <c r="C673" s="384"/>
    </row>
    <row r="674" spans="1:3" s="381" customFormat="1" ht="11.25">
      <c r="A674" s="382"/>
      <c r="B674" s="383"/>
      <c r="C674" s="384"/>
    </row>
    <row r="675" spans="1:3" s="381" customFormat="1" ht="11.25">
      <c r="A675" s="382"/>
      <c r="B675" s="383"/>
      <c r="C675" s="384"/>
    </row>
    <row r="676" spans="1:3" s="381" customFormat="1" ht="11.25">
      <c r="A676" s="382"/>
      <c r="B676" s="383"/>
      <c r="C676" s="384"/>
    </row>
    <row r="677" spans="1:3" s="381" customFormat="1" ht="11.25">
      <c r="A677" s="382"/>
      <c r="B677" s="383"/>
      <c r="C677" s="384"/>
    </row>
    <row r="678" spans="1:3" s="381" customFormat="1" ht="11.25">
      <c r="A678" s="382"/>
      <c r="B678" s="383"/>
      <c r="C678" s="384"/>
    </row>
    <row r="679" spans="1:3" s="381" customFormat="1" ht="11.25">
      <c r="A679" s="382"/>
      <c r="B679" s="383"/>
      <c r="C679" s="384"/>
    </row>
    <row r="680" spans="1:3" s="381" customFormat="1" ht="11.25">
      <c r="A680" s="382"/>
      <c r="B680" s="383"/>
      <c r="C680" s="384"/>
    </row>
    <row r="681" spans="1:3" s="381" customFormat="1" ht="11.25">
      <c r="A681" s="382"/>
      <c r="B681" s="383"/>
      <c r="C681" s="384"/>
    </row>
    <row r="682" spans="1:3" s="381" customFormat="1" ht="11.25">
      <c r="A682" s="382"/>
      <c r="B682" s="383"/>
      <c r="C682" s="384"/>
    </row>
    <row r="683" spans="1:3" s="381" customFormat="1" ht="11.25">
      <c r="A683" s="382"/>
      <c r="B683" s="383"/>
      <c r="C683" s="384"/>
    </row>
    <row r="684" spans="1:3" s="381" customFormat="1" ht="11.25">
      <c r="A684" s="382"/>
      <c r="B684" s="383"/>
      <c r="C684" s="384"/>
    </row>
    <row r="685" spans="1:3" s="381" customFormat="1" ht="11.25">
      <c r="A685" s="382"/>
      <c r="B685" s="383"/>
      <c r="C685" s="384"/>
    </row>
    <row r="686" spans="1:3" s="381" customFormat="1" ht="11.25">
      <c r="A686" s="382"/>
      <c r="B686" s="383"/>
      <c r="C686" s="384"/>
    </row>
    <row r="687" spans="1:3" s="381" customFormat="1" ht="11.25">
      <c r="A687" s="382"/>
      <c r="B687" s="383"/>
      <c r="C687" s="384"/>
    </row>
    <row r="688" spans="1:3" s="381" customFormat="1" ht="11.25">
      <c r="A688" s="382"/>
      <c r="B688" s="383"/>
      <c r="C688" s="384"/>
    </row>
    <row r="689" spans="1:3" s="381" customFormat="1" ht="11.25">
      <c r="A689" s="382"/>
      <c r="B689" s="383"/>
      <c r="C689" s="384"/>
    </row>
    <row r="690" spans="1:3" s="381" customFormat="1" ht="11.25">
      <c r="A690" s="382"/>
      <c r="B690" s="383"/>
      <c r="C690" s="384"/>
    </row>
    <row r="691" spans="1:3" s="381" customFormat="1" ht="11.25">
      <c r="A691" s="382"/>
      <c r="B691" s="383"/>
      <c r="C691" s="384"/>
    </row>
    <row r="692" spans="1:3" s="381" customFormat="1" ht="11.25">
      <c r="A692" s="382"/>
      <c r="B692" s="383"/>
      <c r="C692" s="384"/>
    </row>
    <row r="693" spans="1:3" s="381" customFormat="1" ht="11.25">
      <c r="A693" s="382"/>
      <c r="B693" s="383"/>
      <c r="C693" s="384"/>
    </row>
    <row r="694" spans="1:3" s="381" customFormat="1" ht="11.25">
      <c r="A694" s="382"/>
      <c r="B694" s="383"/>
      <c r="C694" s="384"/>
    </row>
    <row r="695" spans="1:3" s="381" customFormat="1" ht="11.25">
      <c r="A695" s="382"/>
      <c r="B695" s="383"/>
      <c r="C695" s="384"/>
    </row>
    <row r="696" spans="1:3" s="381" customFormat="1" ht="11.25">
      <c r="A696" s="382"/>
      <c r="B696" s="383"/>
      <c r="C696" s="384"/>
    </row>
    <row r="697" spans="1:3" s="381" customFormat="1" ht="11.25">
      <c r="A697" s="382"/>
      <c r="B697" s="383"/>
      <c r="C697" s="384"/>
    </row>
    <row r="698" spans="1:3" s="381" customFormat="1" ht="11.25">
      <c r="A698" s="382"/>
      <c r="B698" s="383"/>
      <c r="C698" s="384"/>
    </row>
    <row r="699" spans="1:3" s="381" customFormat="1" ht="11.25">
      <c r="A699" s="382"/>
      <c r="B699" s="383"/>
      <c r="C699" s="384"/>
    </row>
    <row r="700" spans="1:3" s="381" customFormat="1" ht="11.25">
      <c r="A700" s="382"/>
      <c r="B700" s="383"/>
      <c r="C700" s="384"/>
    </row>
    <row r="701" spans="1:3" s="381" customFormat="1" ht="11.25">
      <c r="A701" s="382"/>
      <c r="B701" s="383"/>
      <c r="C701" s="384"/>
    </row>
    <row r="702" spans="1:3" s="381" customFormat="1" ht="11.25">
      <c r="A702" s="382"/>
      <c r="B702" s="383"/>
      <c r="C702" s="384"/>
    </row>
    <row r="703" spans="1:3" s="381" customFormat="1" ht="11.25">
      <c r="A703" s="382"/>
      <c r="B703" s="383"/>
      <c r="C703" s="384"/>
    </row>
    <row r="704" spans="1:3" s="381" customFormat="1" ht="11.25">
      <c r="A704" s="382"/>
      <c r="B704" s="383"/>
      <c r="C704" s="384"/>
    </row>
    <row r="705" spans="1:3" s="381" customFormat="1" ht="11.25">
      <c r="A705" s="382"/>
      <c r="B705" s="383"/>
      <c r="C705" s="384"/>
    </row>
    <row r="706" spans="1:3" s="381" customFormat="1" ht="11.25">
      <c r="A706" s="382"/>
      <c r="B706" s="383"/>
      <c r="C706" s="384"/>
    </row>
    <row r="707" spans="1:3" s="381" customFormat="1" ht="11.25">
      <c r="A707" s="382"/>
      <c r="B707" s="383"/>
      <c r="C707" s="384"/>
    </row>
    <row r="708" spans="1:3" s="381" customFormat="1" ht="11.25">
      <c r="A708" s="382"/>
      <c r="B708" s="383"/>
      <c r="C708" s="384"/>
    </row>
    <row r="709" spans="1:3" s="381" customFormat="1" ht="11.25">
      <c r="A709" s="382"/>
      <c r="B709" s="383"/>
      <c r="C709" s="384"/>
    </row>
    <row r="710" spans="1:3" s="381" customFormat="1" ht="11.25">
      <c r="A710" s="382"/>
      <c r="B710" s="383"/>
      <c r="C710" s="384"/>
    </row>
    <row r="711" spans="1:3" s="381" customFormat="1" ht="11.25">
      <c r="A711" s="382"/>
      <c r="B711" s="383"/>
      <c r="C711" s="384"/>
    </row>
    <row r="712" spans="1:3" s="381" customFormat="1" ht="11.25">
      <c r="A712" s="382"/>
      <c r="B712" s="383"/>
      <c r="C712" s="384"/>
    </row>
    <row r="713" spans="1:3" s="381" customFormat="1" ht="11.25">
      <c r="A713" s="382"/>
      <c r="B713" s="383"/>
      <c r="C713" s="384"/>
    </row>
    <row r="714" spans="1:3" s="381" customFormat="1" ht="11.25">
      <c r="A714" s="382"/>
      <c r="B714" s="383"/>
      <c r="C714" s="384"/>
    </row>
    <row r="715" spans="1:3" s="381" customFormat="1" ht="11.25">
      <c r="A715" s="382"/>
      <c r="B715" s="383"/>
      <c r="C715" s="384"/>
    </row>
    <row r="716" spans="1:3" s="381" customFormat="1" ht="11.25">
      <c r="A716" s="382"/>
      <c r="B716" s="383"/>
      <c r="C716" s="384"/>
    </row>
    <row r="717" spans="1:3" s="381" customFormat="1" ht="11.25">
      <c r="A717" s="382"/>
      <c r="B717" s="383"/>
      <c r="C717" s="384"/>
    </row>
    <row r="718" spans="1:3" s="381" customFormat="1" ht="11.25">
      <c r="A718" s="382"/>
      <c r="B718" s="383"/>
      <c r="C718" s="384"/>
    </row>
    <row r="719" spans="1:3" s="381" customFormat="1" ht="11.25">
      <c r="A719" s="382"/>
      <c r="B719" s="383"/>
      <c r="C719" s="384"/>
    </row>
    <row r="720" spans="1:3" s="381" customFormat="1" ht="11.25">
      <c r="A720" s="382"/>
      <c r="B720" s="383"/>
      <c r="C720" s="384"/>
    </row>
    <row r="721" spans="1:3" s="381" customFormat="1" ht="11.25">
      <c r="A721" s="382"/>
      <c r="B721" s="383"/>
      <c r="C721" s="384"/>
    </row>
    <row r="722" spans="1:3" s="381" customFormat="1" ht="11.25">
      <c r="A722" s="382"/>
      <c r="B722" s="383"/>
      <c r="C722" s="384"/>
    </row>
    <row r="723" spans="1:3" s="381" customFormat="1" ht="11.25">
      <c r="A723" s="382"/>
      <c r="B723" s="383"/>
      <c r="C723" s="384"/>
    </row>
    <row r="724" spans="1:3" s="381" customFormat="1" ht="11.25">
      <c r="A724" s="382"/>
      <c r="B724" s="383"/>
      <c r="C724" s="384"/>
    </row>
    <row r="725" spans="1:3" s="381" customFormat="1" ht="11.25">
      <c r="A725" s="382"/>
      <c r="B725" s="383"/>
      <c r="C725" s="384"/>
    </row>
    <row r="726" spans="1:3" s="381" customFormat="1" ht="11.25">
      <c r="A726" s="382"/>
      <c r="B726" s="383"/>
      <c r="C726" s="384"/>
    </row>
    <row r="727" spans="1:3" s="381" customFormat="1" ht="11.25">
      <c r="A727" s="382"/>
      <c r="B727" s="383"/>
      <c r="C727" s="384"/>
    </row>
    <row r="728" spans="1:3" s="381" customFormat="1" ht="11.25">
      <c r="A728" s="382"/>
      <c r="B728" s="383"/>
      <c r="C728" s="384"/>
    </row>
    <row r="729" spans="1:3" s="381" customFormat="1" ht="11.25">
      <c r="A729" s="382"/>
      <c r="B729" s="383"/>
      <c r="C729" s="384"/>
    </row>
    <row r="730" spans="1:3" s="381" customFormat="1" ht="11.25">
      <c r="A730" s="382"/>
      <c r="B730" s="383"/>
      <c r="C730" s="384"/>
    </row>
    <row r="731" spans="1:3" s="381" customFormat="1" ht="11.25">
      <c r="A731" s="382"/>
      <c r="B731" s="383"/>
      <c r="C731" s="384"/>
    </row>
    <row r="732" spans="1:3" s="381" customFormat="1" ht="11.25">
      <c r="A732" s="382"/>
      <c r="B732" s="383"/>
      <c r="C732" s="384"/>
    </row>
    <row r="733" spans="1:3" s="381" customFormat="1" ht="11.25">
      <c r="A733" s="382"/>
      <c r="B733" s="383"/>
      <c r="C733" s="384"/>
    </row>
    <row r="734" spans="1:3" s="381" customFormat="1" ht="11.25">
      <c r="A734" s="382"/>
      <c r="B734" s="383"/>
      <c r="C734" s="384"/>
    </row>
    <row r="735" spans="1:3" s="381" customFormat="1" ht="11.25">
      <c r="A735" s="382"/>
      <c r="B735" s="383"/>
      <c r="C735" s="384"/>
    </row>
    <row r="736" spans="1:3" s="381" customFormat="1" ht="11.25">
      <c r="A736" s="382"/>
      <c r="B736" s="383"/>
      <c r="C736" s="384"/>
    </row>
    <row r="737" spans="1:3" s="381" customFormat="1" ht="11.25">
      <c r="A737" s="382"/>
      <c r="B737" s="383"/>
      <c r="C737" s="384"/>
    </row>
    <row r="738" spans="1:3" s="381" customFormat="1" ht="11.25">
      <c r="A738" s="382"/>
      <c r="B738" s="383"/>
      <c r="C738" s="384"/>
    </row>
    <row r="739" spans="1:3" s="381" customFormat="1" ht="11.25">
      <c r="A739" s="382"/>
      <c r="B739" s="383"/>
      <c r="C739" s="384"/>
    </row>
    <row r="740" spans="1:3" s="381" customFormat="1" ht="11.25">
      <c r="A740" s="382"/>
      <c r="B740" s="383"/>
      <c r="C740" s="384"/>
    </row>
    <row r="741" spans="1:3" s="381" customFormat="1" ht="11.25">
      <c r="A741" s="382"/>
      <c r="B741" s="383"/>
      <c r="C741" s="384"/>
    </row>
    <row r="742" spans="1:3" s="381" customFormat="1" ht="11.25">
      <c r="A742" s="382"/>
      <c r="B742" s="383"/>
      <c r="C742" s="384"/>
    </row>
    <row r="743" spans="1:3" s="381" customFormat="1" ht="11.25">
      <c r="A743" s="382"/>
      <c r="B743" s="383"/>
      <c r="C743" s="384"/>
    </row>
    <row r="744" spans="1:3" s="381" customFormat="1" ht="11.25">
      <c r="A744" s="382"/>
      <c r="B744" s="383"/>
      <c r="C744" s="384"/>
    </row>
    <row r="745" spans="1:3" s="381" customFormat="1" ht="11.25">
      <c r="A745" s="382"/>
      <c r="B745" s="383"/>
      <c r="C745" s="384"/>
    </row>
    <row r="746" spans="1:3" s="381" customFormat="1" ht="11.25">
      <c r="A746" s="382"/>
      <c r="B746" s="383"/>
      <c r="C746" s="384"/>
    </row>
    <row r="747" spans="1:3" s="381" customFormat="1" ht="11.25">
      <c r="A747" s="382"/>
      <c r="B747" s="383"/>
      <c r="C747" s="384"/>
    </row>
    <row r="748" spans="1:3" s="381" customFormat="1" ht="11.25">
      <c r="A748" s="382"/>
      <c r="B748" s="383"/>
      <c r="C748" s="384"/>
    </row>
    <row r="749" spans="1:3" s="381" customFormat="1" ht="11.25">
      <c r="A749" s="382"/>
      <c r="B749" s="383"/>
      <c r="C749" s="384"/>
    </row>
    <row r="750" spans="1:3" s="381" customFormat="1" ht="11.25">
      <c r="A750" s="382"/>
      <c r="B750" s="383"/>
      <c r="C750" s="384"/>
    </row>
    <row r="751" spans="1:3" s="381" customFormat="1" ht="11.25">
      <c r="A751" s="382"/>
      <c r="B751" s="383"/>
      <c r="C751" s="384"/>
    </row>
    <row r="752" spans="1:3" s="381" customFormat="1" ht="11.25">
      <c r="A752" s="382"/>
      <c r="B752" s="383"/>
      <c r="C752" s="384"/>
    </row>
    <row r="753" spans="1:3" s="381" customFormat="1" ht="11.25">
      <c r="A753" s="382"/>
      <c r="B753" s="383"/>
      <c r="C753" s="384"/>
    </row>
    <row r="754" spans="1:3" s="381" customFormat="1" ht="11.25">
      <c r="A754" s="382"/>
      <c r="B754" s="383"/>
      <c r="C754" s="384"/>
    </row>
    <row r="755" spans="1:3" s="381" customFormat="1" ht="11.25">
      <c r="A755" s="382"/>
      <c r="B755" s="383"/>
      <c r="C755" s="384"/>
    </row>
    <row r="756" spans="1:3" s="381" customFormat="1" ht="11.25">
      <c r="A756" s="382"/>
      <c r="B756" s="383"/>
      <c r="C756" s="384"/>
    </row>
    <row r="757" spans="1:3" s="381" customFormat="1" ht="11.25">
      <c r="A757" s="382"/>
      <c r="B757" s="383"/>
      <c r="C757" s="384"/>
    </row>
    <row r="758" spans="1:3" s="381" customFormat="1" ht="11.25">
      <c r="A758" s="382"/>
      <c r="B758" s="383"/>
      <c r="C758" s="384"/>
    </row>
    <row r="759" spans="1:3" s="381" customFormat="1" ht="11.25">
      <c r="A759" s="382"/>
      <c r="B759" s="383"/>
      <c r="C759" s="384"/>
    </row>
    <row r="760" spans="1:3" s="381" customFormat="1" ht="11.25">
      <c r="A760" s="382"/>
      <c r="B760" s="383"/>
      <c r="C760" s="384"/>
    </row>
    <row r="761" spans="1:3" s="381" customFormat="1" ht="11.25">
      <c r="A761" s="382"/>
      <c r="B761" s="383"/>
      <c r="C761" s="384"/>
    </row>
    <row r="762" spans="1:3" s="381" customFormat="1" ht="11.25">
      <c r="A762" s="382"/>
      <c r="B762" s="383"/>
      <c r="C762" s="384"/>
    </row>
    <row r="763" spans="1:3" s="381" customFormat="1" ht="11.25">
      <c r="A763" s="382"/>
      <c r="B763" s="383"/>
      <c r="C763" s="384"/>
    </row>
    <row r="764" spans="1:3" s="381" customFormat="1" ht="11.25">
      <c r="A764" s="382"/>
      <c r="B764" s="383"/>
      <c r="C764" s="384"/>
    </row>
    <row r="765" spans="1:3" s="381" customFormat="1" ht="11.25">
      <c r="A765" s="382"/>
      <c r="B765" s="383"/>
      <c r="C765" s="384"/>
    </row>
    <row r="766" spans="1:3" s="381" customFormat="1" ht="11.25">
      <c r="A766" s="382"/>
      <c r="B766" s="383"/>
      <c r="C766" s="384"/>
    </row>
    <row r="767" spans="1:3" s="381" customFormat="1" ht="11.25">
      <c r="A767" s="382"/>
      <c r="B767" s="383"/>
      <c r="C767" s="384"/>
    </row>
    <row r="768" spans="1:3" s="381" customFormat="1" ht="11.25">
      <c r="A768" s="382"/>
      <c r="B768" s="383"/>
      <c r="C768" s="384"/>
    </row>
    <row r="769" spans="1:3" s="381" customFormat="1" ht="11.25">
      <c r="A769" s="382"/>
      <c r="B769" s="383"/>
      <c r="C769" s="384"/>
    </row>
    <row r="770" spans="1:3" s="381" customFormat="1" ht="11.25">
      <c r="A770" s="382"/>
      <c r="B770" s="383"/>
      <c r="C770" s="384"/>
    </row>
    <row r="771" spans="1:3" s="381" customFormat="1" ht="11.25">
      <c r="A771" s="382"/>
      <c r="B771" s="383"/>
      <c r="C771" s="384"/>
    </row>
    <row r="772" spans="1:3" s="381" customFormat="1" ht="11.25">
      <c r="A772" s="382"/>
      <c r="B772" s="383"/>
      <c r="C772" s="384"/>
    </row>
    <row r="773" spans="1:3" s="381" customFormat="1" ht="11.25">
      <c r="A773" s="382"/>
      <c r="B773" s="383"/>
      <c r="C773" s="384"/>
    </row>
    <row r="774" spans="1:3" s="381" customFormat="1" ht="11.25">
      <c r="A774" s="382"/>
      <c r="B774" s="383"/>
      <c r="C774" s="384"/>
    </row>
    <row r="775" spans="1:3" s="381" customFormat="1" ht="11.25">
      <c r="A775" s="382"/>
      <c r="B775" s="383"/>
      <c r="C775" s="384"/>
    </row>
    <row r="776" spans="1:3" s="381" customFormat="1" ht="11.25">
      <c r="A776" s="382"/>
      <c r="B776" s="383"/>
      <c r="C776" s="384"/>
    </row>
    <row r="777" spans="1:3" s="381" customFormat="1" ht="11.25">
      <c r="A777" s="382"/>
      <c r="B777" s="383"/>
      <c r="C777" s="384"/>
    </row>
    <row r="778" spans="1:3" s="381" customFormat="1" ht="11.25">
      <c r="A778" s="382"/>
      <c r="B778" s="383"/>
      <c r="C778" s="384"/>
    </row>
    <row r="779" spans="1:3" s="381" customFormat="1" ht="11.25">
      <c r="A779" s="382"/>
      <c r="B779" s="383"/>
      <c r="C779" s="384"/>
    </row>
    <row r="780" spans="1:3" s="381" customFormat="1" ht="11.25">
      <c r="A780" s="382"/>
      <c r="B780" s="383"/>
      <c r="C780" s="384"/>
    </row>
    <row r="781" spans="1:3" s="381" customFormat="1" ht="11.25">
      <c r="A781" s="382"/>
      <c r="B781" s="383"/>
      <c r="C781" s="384"/>
    </row>
    <row r="782" spans="1:3" s="381" customFormat="1" ht="11.25">
      <c r="A782" s="382"/>
      <c r="B782" s="383"/>
      <c r="C782" s="384"/>
    </row>
    <row r="783" spans="1:3" s="381" customFormat="1" ht="11.25">
      <c r="A783" s="382"/>
      <c r="B783" s="383"/>
      <c r="C783" s="384"/>
    </row>
    <row r="784" spans="1:3" s="381" customFormat="1" ht="11.25">
      <c r="A784" s="382"/>
      <c r="B784" s="383"/>
      <c r="C784" s="384"/>
    </row>
    <row r="785" spans="1:3" s="381" customFormat="1" ht="11.25">
      <c r="A785" s="382"/>
      <c r="B785" s="383"/>
      <c r="C785" s="384"/>
    </row>
    <row r="786" spans="1:3" s="381" customFormat="1" ht="11.25">
      <c r="A786" s="382"/>
      <c r="B786" s="383"/>
      <c r="C786" s="384"/>
    </row>
    <row r="787" spans="1:3" s="381" customFormat="1" ht="11.25">
      <c r="A787" s="382"/>
      <c r="B787" s="383"/>
      <c r="C787" s="384"/>
    </row>
    <row r="788" spans="1:3" s="381" customFormat="1" ht="11.25">
      <c r="A788" s="382"/>
      <c r="B788" s="383"/>
      <c r="C788" s="384"/>
    </row>
    <row r="789" spans="1:3" s="381" customFormat="1" ht="11.25">
      <c r="A789" s="382"/>
      <c r="B789" s="383"/>
      <c r="C789" s="384"/>
    </row>
    <row r="790" spans="1:3" s="381" customFormat="1" ht="11.25">
      <c r="A790" s="382"/>
      <c r="B790" s="383"/>
      <c r="C790" s="384"/>
    </row>
    <row r="791" spans="1:3" s="381" customFormat="1" ht="11.25">
      <c r="A791" s="382"/>
      <c r="B791" s="383"/>
      <c r="C791" s="384"/>
    </row>
    <row r="792" spans="1:3" s="381" customFormat="1" ht="11.25">
      <c r="A792" s="382"/>
      <c r="B792" s="383"/>
      <c r="C792" s="384"/>
    </row>
    <row r="793" spans="1:3" s="381" customFormat="1" ht="11.25">
      <c r="A793" s="382"/>
      <c r="B793" s="383"/>
      <c r="C793" s="384"/>
    </row>
    <row r="794" spans="1:3" s="381" customFormat="1" ht="11.25">
      <c r="A794" s="382"/>
      <c r="B794" s="383"/>
      <c r="C794" s="384"/>
    </row>
    <row r="795" spans="1:3" s="381" customFormat="1" ht="11.25">
      <c r="A795" s="382"/>
      <c r="B795" s="383"/>
      <c r="C795" s="384"/>
    </row>
    <row r="796" spans="1:3" s="381" customFormat="1" ht="11.25">
      <c r="A796" s="382"/>
      <c r="B796" s="383"/>
      <c r="C796" s="384"/>
    </row>
    <row r="797" spans="1:3" s="381" customFormat="1" ht="11.25">
      <c r="A797" s="382"/>
      <c r="B797" s="383"/>
      <c r="C797" s="384"/>
    </row>
    <row r="798" spans="1:3" s="381" customFormat="1" ht="11.25">
      <c r="A798" s="382"/>
      <c r="B798" s="383"/>
      <c r="C798" s="384"/>
    </row>
    <row r="799" spans="1:3" s="381" customFormat="1" ht="11.25">
      <c r="A799" s="382"/>
      <c r="B799" s="383"/>
      <c r="C799" s="384"/>
    </row>
    <row r="800" spans="1:3" s="381" customFormat="1" ht="11.25">
      <c r="A800" s="382"/>
      <c r="B800" s="383"/>
      <c r="C800" s="384"/>
    </row>
    <row r="801" spans="1:3" s="381" customFormat="1" ht="11.25">
      <c r="A801" s="382"/>
      <c r="B801" s="383"/>
      <c r="C801" s="384"/>
    </row>
    <row r="802" spans="1:3" s="381" customFormat="1" ht="11.25">
      <c r="A802" s="382"/>
      <c r="B802" s="383"/>
      <c r="C802" s="384"/>
    </row>
    <row r="803" spans="1:3" s="381" customFormat="1" ht="11.25">
      <c r="A803" s="382"/>
      <c r="B803" s="383"/>
      <c r="C803" s="384"/>
    </row>
    <row r="804" spans="1:3" s="381" customFormat="1" ht="11.25">
      <c r="A804" s="382"/>
      <c r="B804" s="383"/>
      <c r="C804" s="384"/>
    </row>
    <row r="805" spans="1:3" s="381" customFormat="1" ht="11.25">
      <c r="A805" s="382"/>
      <c r="B805" s="383"/>
      <c r="C805" s="384"/>
    </row>
    <row r="806" spans="1:3" s="381" customFormat="1" ht="11.25">
      <c r="A806" s="382"/>
      <c r="B806" s="383"/>
      <c r="C806" s="384"/>
    </row>
    <row r="807" spans="1:3" s="381" customFormat="1" ht="11.25">
      <c r="A807" s="382"/>
      <c r="B807" s="383"/>
      <c r="C807" s="384"/>
    </row>
    <row r="808" spans="1:3" s="381" customFormat="1" ht="11.25">
      <c r="A808" s="382"/>
      <c r="B808" s="383"/>
      <c r="C808" s="384"/>
    </row>
    <row r="809" spans="1:3" s="381" customFormat="1" ht="11.25">
      <c r="A809" s="382"/>
      <c r="B809" s="383"/>
      <c r="C809" s="384"/>
    </row>
    <row r="810" spans="1:3" s="381" customFormat="1" ht="11.25">
      <c r="A810" s="382"/>
      <c r="B810" s="383"/>
      <c r="C810" s="384"/>
    </row>
    <row r="811" spans="1:3" s="381" customFormat="1" ht="11.25">
      <c r="A811" s="382"/>
      <c r="B811" s="383"/>
      <c r="C811" s="384"/>
    </row>
    <row r="812" spans="1:3" s="381" customFormat="1" ht="11.25">
      <c r="A812" s="382"/>
      <c r="B812" s="383"/>
      <c r="C812" s="384"/>
    </row>
    <row r="813" spans="1:3" s="381" customFormat="1" ht="11.25">
      <c r="A813" s="382"/>
      <c r="B813" s="383"/>
      <c r="C813" s="384"/>
    </row>
    <row r="814" spans="1:3" s="381" customFormat="1" ht="11.25">
      <c r="A814" s="382"/>
      <c r="B814" s="383"/>
      <c r="C814" s="384"/>
    </row>
    <row r="815" spans="1:3" s="381" customFormat="1" ht="11.25">
      <c r="A815" s="382"/>
      <c r="B815" s="383"/>
      <c r="C815" s="384"/>
    </row>
    <row r="816" spans="1:3" s="381" customFormat="1" ht="11.25">
      <c r="A816" s="382"/>
      <c r="B816" s="383"/>
      <c r="C816" s="384"/>
    </row>
    <row r="817" spans="1:3" s="381" customFormat="1" ht="11.25">
      <c r="A817" s="382"/>
      <c r="B817" s="383"/>
      <c r="C817" s="384"/>
    </row>
    <row r="818" spans="1:3" s="381" customFormat="1" ht="11.25">
      <c r="A818" s="382"/>
      <c r="B818" s="383"/>
      <c r="C818" s="384"/>
    </row>
    <row r="819" spans="1:3" s="381" customFormat="1" ht="11.25">
      <c r="A819" s="382"/>
      <c r="B819" s="383"/>
      <c r="C819" s="384"/>
    </row>
    <row r="820" spans="1:3" s="381" customFormat="1" ht="11.25">
      <c r="A820" s="382"/>
      <c r="B820" s="383"/>
      <c r="C820" s="384"/>
    </row>
    <row r="821" spans="1:3" s="381" customFormat="1" ht="11.25">
      <c r="A821" s="382"/>
      <c r="B821" s="383"/>
      <c r="C821" s="384"/>
    </row>
    <row r="822" spans="1:3" s="381" customFormat="1" ht="11.25">
      <c r="A822" s="382"/>
      <c r="B822" s="383"/>
      <c r="C822" s="384"/>
    </row>
    <row r="823" spans="1:3" s="381" customFormat="1" ht="11.25">
      <c r="A823" s="382"/>
      <c r="B823" s="383"/>
      <c r="C823" s="384"/>
    </row>
    <row r="824" spans="1:3" s="381" customFormat="1" ht="11.25">
      <c r="A824" s="382"/>
      <c r="B824" s="383"/>
      <c r="C824" s="384"/>
    </row>
    <row r="825" spans="1:3" s="381" customFormat="1" ht="11.25">
      <c r="A825" s="382"/>
      <c r="B825" s="383"/>
      <c r="C825" s="384"/>
    </row>
    <row r="826" spans="1:3" s="381" customFormat="1" ht="11.25">
      <c r="A826" s="382"/>
      <c r="B826" s="383"/>
      <c r="C826" s="384"/>
    </row>
    <row r="827" spans="1:3" s="381" customFormat="1" ht="11.25">
      <c r="A827" s="382"/>
      <c r="B827" s="383"/>
      <c r="C827" s="384"/>
    </row>
    <row r="828" spans="1:3" s="381" customFormat="1" ht="11.25">
      <c r="A828" s="382"/>
      <c r="B828" s="383"/>
      <c r="C828" s="384"/>
    </row>
    <row r="829" spans="1:3" s="381" customFormat="1" ht="11.25">
      <c r="A829" s="382"/>
      <c r="B829" s="383"/>
      <c r="C829" s="384"/>
    </row>
    <row r="830" spans="1:3" s="381" customFormat="1" ht="11.25">
      <c r="A830" s="382"/>
      <c r="B830" s="383"/>
      <c r="C830" s="384"/>
    </row>
    <row r="831" spans="1:3" s="381" customFormat="1" ht="11.25">
      <c r="A831" s="382"/>
      <c r="B831" s="383"/>
      <c r="C831" s="384"/>
    </row>
    <row r="832" spans="1:3" s="381" customFormat="1" ht="11.25">
      <c r="A832" s="382"/>
      <c r="B832" s="383"/>
      <c r="C832" s="384"/>
    </row>
    <row r="833" spans="1:3" s="381" customFormat="1" ht="11.25">
      <c r="A833" s="382"/>
      <c r="B833" s="383"/>
      <c r="C833" s="384"/>
    </row>
    <row r="834" spans="1:3" s="381" customFormat="1" ht="11.25">
      <c r="A834" s="382"/>
      <c r="B834" s="383"/>
      <c r="C834" s="384"/>
    </row>
    <row r="835" spans="1:3" s="381" customFormat="1" ht="11.25">
      <c r="A835" s="382"/>
      <c r="B835" s="383"/>
      <c r="C835" s="384"/>
    </row>
    <row r="836" spans="1:3" s="381" customFormat="1" ht="11.25">
      <c r="A836" s="382"/>
      <c r="B836" s="383"/>
      <c r="C836" s="384"/>
    </row>
    <row r="837" spans="1:3" s="381" customFormat="1" ht="11.25">
      <c r="A837" s="382"/>
      <c r="B837" s="383"/>
      <c r="C837" s="384"/>
    </row>
    <row r="838" spans="1:3" s="381" customFormat="1" ht="11.25">
      <c r="A838" s="382"/>
      <c r="B838" s="383"/>
      <c r="C838" s="384"/>
    </row>
    <row r="839" spans="1:3" s="381" customFormat="1" ht="11.25">
      <c r="A839" s="382"/>
      <c r="B839" s="383"/>
      <c r="C839" s="384"/>
    </row>
    <row r="840" spans="1:3" s="381" customFormat="1" ht="11.25">
      <c r="A840" s="382"/>
      <c r="B840" s="383"/>
      <c r="C840" s="384"/>
    </row>
    <row r="841" spans="1:3" s="381" customFormat="1" ht="11.25">
      <c r="A841" s="382"/>
      <c r="B841" s="383"/>
      <c r="C841" s="384"/>
    </row>
    <row r="842" spans="1:3" s="381" customFormat="1" ht="11.25">
      <c r="A842" s="382"/>
      <c r="B842" s="383"/>
      <c r="C842" s="384"/>
    </row>
    <row r="843" spans="1:3" s="381" customFormat="1" ht="11.25">
      <c r="A843" s="382"/>
      <c r="B843" s="383"/>
      <c r="C843" s="384"/>
    </row>
    <row r="844" spans="1:3" s="381" customFormat="1" ht="11.25">
      <c r="A844" s="382"/>
      <c r="B844" s="383"/>
      <c r="C844" s="384"/>
    </row>
    <row r="845" spans="1:3" s="381" customFormat="1" ht="11.25">
      <c r="A845" s="382"/>
      <c r="B845" s="383"/>
      <c r="C845" s="384"/>
    </row>
    <row r="846" spans="1:3" s="381" customFormat="1" ht="11.25">
      <c r="A846" s="382"/>
      <c r="B846" s="383"/>
      <c r="C846" s="384"/>
    </row>
    <row r="847" spans="1:3" s="381" customFormat="1" ht="11.25">
      <c r="A847" s="382"/>
      <c r="B847" s="383"/>
      <c r="C847" s="384"/>
    </row>
    <row r="848" spans="1:3" s="381" customFormat="1" ht="11.25">
      <c r="A848" s="382"/>
      <c r="B848" s="383"/>
      <c r="C848" s="384"/>
    </row>
    <row r="849" spans="1:3" s="381" customFormat="1" ht="11.25">
      <c r="A849" s="382"/>
      <c r="B849" s="383"/>
      <c r="C849" s="384"/>
    </row>
    <row r="850" spans="1:3" s="381" customFormat="1" ht="11.25">
      <c r="A850" s="382"/>
      <c r="B850" s="383"/>
      <c r="C850" s="384"/>
    </row>
    <row r="851" spans="1:3" s="381" customFormat="1" ht="11.25">
      <c r="A851" s="382"/>
      <c r="B851" s="383"/>
      <c r="C851" s="384"/>
    </row>
    <row r="852" spans="1:3" s="381" customFormat="1" ht="11.25">
      <c r="A852" s="382"/>
      <c r="B852" s="383"/>
      <c r="C852" s="384"/>
    </row>
    <row r="853" spans="1:3" s="381" customFormat="1" ht="11.25">
      <c r="A853" s="382"/>
      <c r="B853" s="383"/>
      <c r="C853" s="384"/>
    </row>
    <row r="854" spans="1:3" s="381" customFormat="1" ht="11.25">
      <c r="A854" s="382"/>
      <c r="B854" s="383"/>
      <c r="C854" s="384"/>
    </row>
    <row r="855" spans="1:3" s="381" customFormat="1" ht="11.25">
      <c r="A855" s="382"/>
      <c r="B855" s="383"/>
      <c r="C855" s="384"/>
    </row>
    <row r="856" spans="1:3" s="381" customFormat="1" ht="11.25">
      <c r="A856" s="382"/>
      <c r="B856" s="383"/>
      <c r="C856" s="384"/>
    </row>
    <row r="857" spans="1:3" s="381" customFormat="1" ht="11.25">
      <c r="A857" s="382"/>
      <c r="B857" s="383"/>
      <c r="C857" s="384"/>
    </row>
    <row r="858" spans="1:3" s="381" customFormat="1" ht="11.25">
      <c r="A858" s="382"/>
      <c r="B858" s="383"/>
      <c r="C858" s="384"/>
    </row>
    <row r="859" spans="1:3" s="381" customFormat="1" ht="11.25">
      <c r="A859" s="382"/>
      <c r="B859" s="383"/>
      <c r="C859" s="384"/>
    </row>
    <row r="860" spans="1:3" s="381" customFormat="1" ht="11.25">
      <c r="A860" s="382"/>
      <c r="B860" s="383"/>
      <c r="C860" s="384"/>
    </row>
    <row r="861" spans="1:3" s="381" customFormat="1" ht="11.25">
      <c r="A861" s="382"/>
      <c r="B861" s="383"/>
      <c r="C861" s="384"/>
    </row>
    <row r="862" spans="1:3" s="381" customFormat="1" ht="11.25">
      <c r="A862" s="382"/>
      <c r="B862" s="383"/>
      <c r="C862" s="384"/>
    </row>
    <row r="863" spans="1:3" s="381" customFormat="1" ht="11.25">
      <c r="A863" s="382"/>
      <c r="B863" s="383"/>
      <c r="C863" s="384"/>
    </row>
    <row r="864" spans="1:3" s="381" customFormat="1" ht="11.25">
      <c r="A864" s="382"/>
      <c r="B864" s="383"/>
      <c r="C864" s="384"/>
    </row>
    <row r="865" spans="1:3" s="381" customFormat="1" ht="11.25">
      <c r="A865" s="382"/>
      <c r="B865" s="383"/>
      <c r="C865" s="384"/>
    </row>
    <row r="866" spans="1:3" s="381" customFormat="1" ht="11.25">
      <c r="A866" s="382"/>
      <c r="B866" s="383"/>
      <c r="C866" s="384"/>
    </row>
    <row r="867" spans="1:3" s="381" customFormat="1" ht="11.25">
      <c r="A867" s="382"/>
      <c r="B867" s="383"/>
      <c r="C867" s="384"/>
    </row>
    <row r="868" spans="1:3" s="381" customFormat="1" ht="11.25">
      <c r="A868" s="382"/>
      <c r="B868" s="383"/>
      <c r="C868" s="384"/>
    </row>
    <row r="869" spans="1:3" s="381" customFormat="1" ht="11.25">
      <c r="A869" s="382"/>
      <c r="B869" s="383"/>
      <c r="C869" s="384"/>
    </row>
    <row r="870" spans="1:3" s="381" customFormat="1" ht="11.25">
      <c r="A870" s="382"/>
      <c r="B870" s="383"/>
      <c r="C870" s="384"/>
    </row>
    <row r="871" spans="1:3" s="381" customFormat="1" ht="11.25">
      <c r="A871" s="382"/>
      <c r="B871" s="383"/>
      <c r="C871" s="384"/>
    </row>
    <row r="872" spans="1:3" s="381" customFormat="1" ht="11.25">
      <c r="A872" s="382"/>
      <c r="B872" s="383"/>
      <c r="C872" s="384"/>
    </row>
    <row r="873" spans="1:3" s="381" customFormat="1" ht="11.25">
      <c r="A873" s="382"/>
      <c r="B873" s="383"/>
      <c r="C873" s="384"/>
    </row>
    <row r="874" spans="1:3" s="381" customFormat="1" ht="11.25">
      <c r="A874" s="382"/>
      <c r="B874" s="383"/>
      <c r="C874" s="384"/>
    </row>
    <row r="875" spans="1:3" s="381" customFormat="1" ht="11.25">
      <c r="A875" s="382"/>
      <c r="B875" s="383"/>
      <c r="C875" s="384"/>
    </row>
    <row r="876" spans="1:3" s="381" customFormat="1" ht="11.25">
      <c r="A876" s="382"/>
      <c r="B876" s="383"/>
      <c r="C876" s="384"/>
    </row>
    <row r="877" spans="1:3" s="381" customFormat="1" ht="11.25">
      <c r="A877" s="382"/>
      <c r="B877" s="383"/>
      <c r="C877" s="384"/>
    </row>
    <row r="878" spans="1:3" s="381" customFormat="1" ht="11.25">
      <c r="A878" s="382"/>
      <c r="B878" s="383"/>
      <c r="C878" s="384"/>
    </row>
    <row r="879" spans="1:3" s="381" customFormat="1" ht="11.25">
      <c r="A879" s="382"/>
      <c r="B879" s="383"/>
      <c r="C879" s="384"/>
    </row>
    <row r="880" spans="1:3" s="381" customFormat="1" ht="11.25">
      <c r="A880" s="382"/>
      <c r="B880" s="383"/>
      <c r="C880" s="384"/>
    </row>
    <row r="881" spans="1:3" s="381" customFormat="1" ht="11.25">
      <c r="A881" s="382"/>
      <c r="B881" s="383"/>
      <c r="C881" s="384"/>
    </row>
    <row r="882" spans="1:3" s="381" customFormat="1" ht="11.25">
      <c r="A882" s="382"/>
      <c r="B882" s="383"/>
      <c r="C882" s="384"/>
    </row>
    <row r="883" spans="1:3" s="381" customFormat="1" ht="11.25">
      <c r="A883" s="382"/>
      <c r="B883" s="383"/>
      <c r="C883" s="384"/>
    </row>
    <row r="884" spans="1:3" s="381" customFormat="1" ht="11.25">
      <c r="A884" s="382"/>
      <c r="B884" s="383"/>
      <c r="C884" s="384"/>
    </row>
    <row r="885" spans="1:3" s="381" customFormat="1" ht="11.25">
      <c r="A885" s="382"/>
      <c r="B885" s="383"/>
      <c r="C885" s="384"/>
    </row>
    <row r="886" spans="1:3" s="381" customFormat="1" ht="11.25">
      <c r="A886" s="382"/>
      <c r="B886" s="383"/>
      <c r="C886" s="384"/>
    </row>
    <row r="887" spans="1:3" s="381" customFormat="1" ht="11.25">
      <c r="A887" s="382"/>
      <c r="B887" s="383"/>
      <c r="C887" s="384"/>
    </row>
    <row r="888" spans="1:3" s="381" customFormat="1" ht="11.25">
      <c r="A888" s="382"/>
      <c r="B888" s="383"/>
      <c r="C888" s="384"/>
    </row>
    <row r="889" spans="1:3" s="381" customFormat="1" ht="11.25">
      <c r="A889" s="382"/>
      <c r="B889" s="383"/>
      <c r="C889" s="384"/>
    </row>
    <row r="890" spans="1:3" s="381" customFormat="1" ht="11.25">
      <c r="A890" s="382"/>
      <c r="B890" s="383"/>
      <c r="C890" s="384"/>
    </row>
    <row r="891" spans="1:3" s="381" customFormat="1" ht="11.25">
      <c r="A891" s="382"/>
      <c r="B891" s="383"/>
      <c r="C891" s="384"/>
    </row>
    <row r="892" spans="1:3" s="381" customFormat="1" ht="11.25">
      <c r="A892" s="382"/>
      <c r="B892" s="383"/>
      <c r="C892" s="384"/>
    </row>
    <row r="893" spans="1:3" s="381" customFormat="1" ht="11.25">
      <c r="A893" s="382"/>
      <c r="B893" s="383"/>
      <c r="C893" s="384"/>
    </row>
    <row r="894" spans="1:3" s="381" customFormat="1" ht="11.25">
      <c r="A894" s="382"/>
      <c r="B894" s="383"/>
      <c r="C894" s="384"/>
    </row>
    <row r="895" spans="1:3" s="381" customFormat="1" ht="11.25">
      <c r="A895" s="382"/>
      <c r="B895" s="383"/>
      <c r="C895" s="384"/>
    </row>
    <row r="896" spans="1:3" s="381" customFormat="1" ht="11.25">
      <c r="A896" s="382"/>
      <c r="B896" s="383"/>
      <c r="C896" s="384"/>
    </row>
    <row r="897" spans="1:3" s="381" customFormat="1" ht="11.25">
      <c r="A897" s="382"/>
      <c r="B897" s="383"/>
      <c r="C897" s="384"/>
    </row>
    <row r="898" spans="1:3" s="381" customFormat="1" ht="11.25">
      <c r="A898" s="382"/>
      <c r="B898" s="383"/>
      <c r="C898" s="384"/>
    </row>
    <row r="899" spans="1:3" s="381" customFormat="1" ht="11.25">
      <c r="A899" s="382"/>
      <c r="B899" s="383"/>
      <c r="C899" s="384"/>
    </row>
    <row r="900" spans="1:3" s="381" customFormat="1" ht="11.25">
      <c r="A900" s="382"/>
      <c r="B900" s="383"/>
      <c r="C900" s="384"/>
    </row>
    <row r="901" spans="1:3" s="381" customFormat="1" ht="11.25">
      <c r="A901" s="382"/>
      <c r="B901" s="383"/>
      <c r="C901" s="384"/>
    </row>
    <row r="902" spans="1:3" s="381" customFormat="1" ht="11.25">
      <c r="A902" s="382"/>
      <c r="B902" s="383"/>
      <c r="C902" s="384"/>
    </row>
    <row r="903" spans="1:3" s="381" customFormat="1" ht="11.25">
      <c r="A903" s="382"/>
      <c r="B903" s="383"/>
      <c r="C903" s="384"/>
    </row>
    <row r="904" spans="1:3" s="381" customFormat="1" ht="11.25">
      <c r="A904" s="382"/>
      <c r="B904" s="383"/>
      <c r="C904" s="384"/>
    </row>
    <row r="905" spans="1:3" s="381" customFormat="1" ht="11.25">
      <c r="A905" s="382"/>
      <c r="B905" s="383"/>
      <c r="C905" s="384"/>
    </row>
    <row r="906" spans="1:3" s="381" customFormat="1" ht="11.25">
      <c r="A906" s="382"/>
      <c r="B906" s="383"/>
      <c r="C906" s="384"/>
    </row>
    <row r="907" spans="1:3" s="381" customFormat="1" ht="11.25">
      <c r="A907" s="382"/>
      <c r="B907" s="383"/>
      <c r="C907" s="384"/>
    </row>
    <row r="908" spans="1:3" s="381" customFormat="1" ht="11.25">
      <c r="A908" s="382"/>
      <c r="B908" s="383"/>
      <c r="C908" s="384"/>
    </row>
    <row r="909" spans="1:3" s="381" customFormat="1" ht="11.25">
      <c r="A909" s="382"/>
      <c r="B909" s="383"/>
      <c r="C909" s="384"/>
    </row>
    <row r="910" spans="1:3" s="381" customFormat="1" ht="11.25">
      <c r="A910" s="382"/>
      <c r="B910" s="383"/>
      <c r="C910" s="384"/>
    </row>
    <row r="911" spans="1:3" s="381" customFormat="1" ht="11.25">
      <c r="A911" s="382"/>
      <c r="B911" s="383"/>
      <c r="C911" s="384"/>
    </row>
    <row r="912" spans="1:3" s="381" customFormat="1" ht="11.25">
      <c r="A912" s="382"/>
      <c r="B912" s="383"/>
      <c r="C912" s="384"/>
    </row>
    <row r="913" spans="1:3" s="381" customFormat="1" ht="11.25">
      <c r="A913" s="382"/>
      <c r="B913" s="383"/>
      <c r="C913" s="384"/>
    </row>
    <row r="914" spans="1:3" s="381" customFormat="1" ht="11.25">
      <c r="A914" s="382"/>
      <c r="B914" s="383"/>
      <c r="C914" s="384"/>
    </row>
    <row r="915" spans="1:3" s="381" customFormat="1" ht="11.25">
      <c r="A915" s="382"/>
      <c r="B915" s="383"/>
      <c r="C915" s="384"/>
    </row>
    <row r="916" spans="1:3" s="381" customFormat="1" ht="11.25">
      <c r="A916" s="382"/>
      <c r="B916" s="383"/>
      <c r="C916" s="384"/>
    </row>
    <row r="917" spans="1:3" s="381" customFormat="1" ht="11.25">
      <c r="A917" s="382"/>
      <c r="B917" s="383"/>
      <c r="C917" s="384"/>
    </row>
    <row r="918" spans="1:3" s="381" customFormat="1" ht="11.25">
      <c r="A918" s="382"/>
      <c r="B918" s="383"/>
      <c r="C918" s="384"/>
    </row>
    <row r="919" spans="1:3" s="381" customFormat="1" ht="11.25">
      <c r="A919" s="382"/>
      <c r="B919" s="383"/>
      <c r="C919" s="384"/>
    </row>
    <row r="920" spans="1:3" s="381" customFormat="1" ht="11.25">
      <c r="A920" s="382"/>
      <c r="B920" s="383"/>
      <c r="C920" s="384"/>
    </row>
    <row r="921" spans="1:3" s="381" customFormat="1" ht="11.25">
      <c r="A921" s="382"/>
      <c r="B921" s="383"/>
      <c r="C921" s="384"/>
    </row>
    <row r="922" spans="1:3" s="381" customFormat="1" ht="11.25">
      <c r="A922" s="382"/>
      <c r="B922" s="383"/>
      <c r="C922" s="384"/>
    </row>
    <row r="923" spans="1:3" s="381" customFormat="1" ht="11.25">
      <c r="A923" s="382"/>
      <c r="B923" s="383"/>
      <c r="C923" s="384"/>
    </row>
    <row r="924" spans="1:3" s="381" customFormat="1" ht="11.25">
      <c r="A924" s="382"/>
      <c r="B924" s="383"/>
      <c r="C924" s="384"/>
    </row>
    <row r="925" spans="1:3" s="381" customFormat="1" ht="11.25">
      <c r="A925" s="382"/>
      <c r="B925" s="383"/>
      <c r="C925" s="384"/>
    </row>
    <row r="926" spans="1:3" s="381" customFormat="1" ht="11.25">
      <c r="A926" s="382"/>
      <c r="B926" s="383"/>
      <c r="C926" s="384"/>
    </row>
    <row r="927" spans="1:3" s="381" customFormat="1" ht="11.25">
      <c r="A927" s="382"/>
      <c r="B927" s="383"/>
      <c r="C927" s="384"/>
    </row>
    <row r="928" spans="1:3" s="381" customFormat="1" ht="11.25">
      <c r="A928" s="382"/>
      <c r="B928" s="383"/>
      <c r="C928" s="384"/>
    </row>
    <row r="929" spans="1:3" s="381" customFormat="1" ht="11.25">
      <c r="A929" s="382"/>
      <c r="B929" s="383"/>
      <c r="C929" s="384"/>
    </row>
    <row r="930" spans="1:3" s="381" customFormat="1" ht="11.25">
      <c r="A930" s="382"/>
      <c r="B930" s="383"/>
      <c r="C930" s="384"/>
    </row>
    <row r="931" spans="1:3" s="381" customFormat="1" ht="11.25">
      <c r="A931" s="382"/>
      <c r="B931" s="383"/>
      <c r="C931" s="384"/>
    </row>
    <row r="932" spans="1:3" s="381" customFormat="1" ht="11.25">
      <c r="A932" s="382"/>
      <c r="B932" s="383"/>
      <c r="C932" s="384"/>
    </row>
    <row r="933" spans="1:3" s="381" customFormat="1" ht="11.25">
      <c r="A933" s="382"/>
      <c r="B933" s="383"/>
      <c r="C933" s="384"/>
    </row>
    <row r="934" spans="1:3" s="381" customFormat="1" ht="11.25">
      <c r="A934" s="382"/>
      <c r="B934" s="383"/>
      <c r="C934" s="384"/>
    </row>
    <row r="935" spans="1:3" s="381" customFormat="1" ht="11.25">
      <c r="A935" s="382"/>
      <c r="B935" s="383"/>
      <c r="C935" s="384"/>
    </row>
    <row r="936" spans="1:3" s="381" customFormat="1" ht="11.25">
      <c r="A936" s="382"/>
      <c r="B936" s="383"/>
      <c r="C936" s="384"/>
    </row>
    <row r="937" spans="1:3" s="381" customFormat="1" ht="11.25">
      <c r="A937" s="382"/>
      <c r="B937" s="383"/>
      <c r="C937" s="384"/>
    </row>
    <row r="938" spans="1:3" s="381" customFormat="1" ht="11.25">
      <c r="A938" s="382"/>
      <c r="B938" s="383"/>
      <c r="C938" s="384"/>
    </row>
    <row r="939" spans="1:3" s="381" customFormat="1" ht="11.25">
      <c r="A939" s="382"/>
      <c r="B939" s="383"/>
      <c r="C939" s="384"/>
    </row>
    <row r="940" spans="1:3" s="381" customFormat="1" ht="11.25">
      <c r="A940" s="382"/>
      <c r="B940" s="383"/>
      <c r="C940" s="384"/>
    </row>
    <row r="941" spans="1:3" s="381" customFormat="1" ht="11.25">
      <c r="A941" s="382"/>
      <c r="B941" s="383"/>
      <c r="C941" s="384"/>
    </row>
    <row r="942" spans="1:3" s="381" customFormat="1" ht="11.25">
      <c r="A942" s="382"/>
      <c r="B942" s="383"/>
      <c r="C942" s="384"/>
    </row>
    <row r="943" spans="1:3" s="381" customFormat="1" ht="11.25">
      <c r="A943" s="382"/>
      <c r="B943" s="383"/>
      <c r="C943" s="384"/>
    </row>
    <row r="944" spans="1:3" s="381" customFormat="1" ht="11.25">
      <c r="A944" s="382"/>
      <c r="B944" s="383"/>
      <c r="C944" s="384"/>
    </row>
    <row r="945" spans="1:3" s="381" customFormat="1" ht="11.25">
      <c r="A945" s="382"/>
      <c r="B945" s="383"/>
      <c r="C945" s="384"/>
    </row>
    <row r="946" spans="1:3" s="381" customFormat="1" ht="11.25">
      <c r="A946" s="382"/>
      <c r="B946" s="383"/>
      <c r="C946" s="384"/>
    </row>
    <row r="947" spans="1:3" s="381" customFormat="1" ht="11.25">
      <c r="A947" s="382"/>
      <c r="B947" s="383"/>
      <c r="C947" s="384"/>
    </row>
    <row r="948" spans="1:3" s="381" customFormat="1" ht="11.25">
      <c r="A948" s="382"/>
      <c r="B948" s="383"/>
      <c r="C948" s="384"/>
    </row>
    <row r="949" spans="1:3" s="381" customFormat="1" ht="11.25">
      <c r="A949" s="382"/>
      <c r="B949" s="383"/>
      <c r="C949" s="384"/>
    </row>
    <row r="950" spans="1:3" s="381" customFormat="1" ht="11.25">
      <c r="A950" s="382"/>
      <c r="B950" s="383"/>
      <c r="C950" s="384"/>
    </row>
    <row r="951" spans="1:3" s="381" customFormat="1" ht="11.25">
      <c r="A951" s="382"/>
      <c r="B951" s="383"/>
      <c r="C951" s="384"/>
    </row>
    <row r="952" spans="1:3" s="381" customFormat="1" ht="11.25">
      <c r="A952" s="382"/>
      <c r="B952" s="383"/>
      <c r="C952" s="384"/>
    </row>
    <row r="953" spans="1:3" s="381" customFormat="1" ht="11.25">
      <c r="A953" s="382"/>
      <c r="B953" s="383"/>
      <c r="C953" s="384"/>
    </row>
    <row r="954" spans="1:3" s="381" customFormat="1" ht="11.25">
      <c r="A954" s="382"/>
      <c r="B954" s="383"/>
      <c r="C954" s="384"/>
    </row>
    <row r="955" spans="1:3" s="381" customFormat="1" ht="11.25">
      <c r="A955" s="382"/>
      <c r="B955" s="383"/>
      <c r="C955" s="384"/>
    </row>
    <row r="956" spans="1:3" s="381" customFormat="1" ht="11.25">
      <c r="A956" s="382"/>
      <c r="B956" s="383"/>
      <c r="C956" s="384"/>
    </row>
    <row r="957" spans="1:3" s="381" customFormat="1" ht="11.25">
      <c r="A957" s="382"/>
      <c r="B957" s="383"/>
      <c r="C957" s="384"/>
    </row>
    <row r="958" spans="1:3" s="381" customFormat="1" ht="11.25">
      <c r="A958" s="382"/>
      <c r="B958" s="383"/>
      <c r="C958" s="384"/>
    </row>
    <row r="959" spans="1:3" s="381" customFormat="1" ht="11.25">
      <c r="A959" s="382"/>
      <c r="B959" s="383"/>
      <c r="C959" s="384"/>
    </row>
    <row r="960" spans="1:3" s="381" customFormat="1" ht="11.25">
      <c r="A960" s="382"/>
      <c r="B960" s="383"/>
      <c r="C960" s="384"/>
    </row>
    <row r="961" spans="1:3" s="381" customFormat="1" ht="11.25">
      <c r="A961" s="382"/>
      <c r="B961" s="383"/>
      <c r="C961" s="384"/>
    </row>
    <row r="962" spans="1:3" s="381" customFormat="1" ht="11.25">
      <c r="A962" s="382"/>
      <c r="B962" s="383"/>
      <c r="C962" s="384"/>
    </row>
    <row r="963" spans="1:3" s="381" customFormat="1" ht="11.25">
      <c r="A963" s="382"/>
      <c r="B963" s="383"/>
      <c r="C963" s="384"/>
    </row>
    <row r="964" spans="1:3" s="381" customFormat="1" ht="11.25">
      <c r="A964" s="382"/>
      <c r="B964" s="383"/>
      <c r="C964" s="384"/>
    </row>
    <row r="965" spans="1:3" s="381" customFormat="1" ht="11.25">
      <c r="A965" s="382"/>
      <c r="B965" s="383"/>
      <c r="C965" s="384"/>
    </row>
    <row r="966" spans="1:3" s="381" customFormat="1" ht="11.25">
      <c r="A966" s="382"/>
      <c r="B966" s="383"/>
      <c r="C966" s="384"/>
    </row>
    <row r="967" spans="1:3" s="381" customFormat="1" ht="11.25">
      <c r="A967" s="382"/>
      <c r="B967" s="383"/>
      <c r="C967" s="384"/>
    </row>
    <row r="968" spans="1:3" s="381" customFormat="1" ht="11.25">
      <c r="A968" s="382"/>
      <c r="B968" s="383"/>
      <c r="C968" s="384"/>
    </row>
    <row r="969" spans="1:3" s="381" customFormat="1" ht="11.25">
      <c r="A969" s="382"/>
      <c r="B969" s="383"/>
      <c r="C969" s="384"/>
    </row>
    <row r="970" spans="1:3" s="381" customFormat="1" ht="11.25">
      <c r="A970" s="382"/>
      <c r="B970" s="383"/>
      <c r="C970" s="384"/>
    </row>
    <row r="971" spans="1:3" s="381" customFormat="1" ht="11.25">
      <c r="A971" s="382"/>
      <c r="B971" s="383"/>
      <c r="C971" s="384"/>
    </row>
    <row r="972" spans="1:3" s="381" customFormat="1" ht="11.25">
      <c r="A972" s="382"/>
      <c r="B972" s="383"/>
      <c r="C972" s="384"/>
    </row>
    <row r="973" spans="1:3" s="381" customFormat="1" ht="11.25">
      <c r="A973" s="382"/>
      <c r="B973" s="383"/>
      <c r="C973" s="384"/>
    </row>
    <row r="974" spans="1:3" s="381" customFormat="1" ht="11.25">
      <c r="A974" s="382"/>
      <c r="B974" s="383"/>
      <c r="C974" s="384"/>
    </row>
    <row r="975" spans="1:3" s="381" customFormat="1" ht="11.25">
      <c r="A975" s="382"/>
      <c r="B975" s="383"/>
      <c r="C975" s="384"/>
    </row>
    <row r="976" spans="1:3" s="381" customFormat="1" ht="11.25">
      <c r="A976" s="382"/>
      <c r="B976" s="383"/>
      <c r="C976" s="384"/>
    </row>
    <row r="977" spans="1:3" s="381" customFormat="1" ht="11.25">
      <c r="A977" s="382"/>
      <c r="B977" s="383"/>
      <c r="C977" s="384"/>
    </row>
    <row r="978" spans="1:3" s="381" customFormat="1" ht="11.25">
      <c r="A978" s="382"/>
      <c r="B978" s="383"/>
      <c r="C978" s="384"/>
    </row>
    <row r="979" spans="1:3" s="381" customFormat="1" ht="11.25">
      <c r="A979" s="382"/>
      <c r="B979" s="383"/>
      <c r="C979" s="384"/>
    </row>
    <row r="980" spans="1:3" s="381" customFormat="1" ht="11.25">
      <c r="A980" s="382"/>
      <c r="B980" s="383"/>
      <c r="C980" s="384"/>
    </row>
    <row r="981" spans="1:3" s="381" customFormat="1" ht="11.25">
      <c r="A981" s="382"/>
      <c r="B981" s="383"/>
      <c r="C981" s="384"/>
    </row>
    <row r="982" spans="1:3" s="381" customFormat="1" ht="11.25">
      <c r="A982" s="382"/>
      <c r="B982" s="383"/>
      <c r="C982" s="384"/>
    </row>
    <row r="983" spans="1:3" s="381" customFormat="1" ht="11.25">
      <c r="A983" s="382"/>
      <c r="B983" s="383"/>
      <c r="C983" s="384"/>
    </row>
    <row r="984" spans="1:3" s="381" customFormat="1" ht="11.25">
      <c r="A984" s="382"/>
      <c r="B984" s="383"/>
      <c r="C984" s="384"/>
    </row>
    <row r="985" spans="1:3" s="381" customFormat="1" ht="11.25">
      <c r="A985" s="382"/>
      <c r="B985" s="383"/>
      <c r="C985" s="384"/>
    </row>
    <row r="986" spans="1:3" s="381" customFormat="1" ht="11.25">
      <c r="A986" s="382"/>
      <c r="B986" s="383"/>
      <c r="C986" s="384"/>
    </row>
    <row r="987" spans="1:3" s="381" customFormat="1" ht="11.25">
      <c r="A987" s="382"/>
      <c r="B987" s="383"/>
      <c r="C987" s="384"/>
    </row>
    <row r="988" spans="1:3" s="381" customFormat="1" ht="11.25">
      <c r="A988" s="382"/>
      <c r="B988" s="383"/>
      <c r="C988" s="384"/>
    </row>
    <row r="989" spans="1:3" s="381" customFormat="1" ht="11.25">
      <c r="A989" s="382"/>
      <c r="B989" s="383"/>
      <c r="C989" s="384"/>
    </row>
    <row r="990" spans="1:3" s="381" customFormat="1" ht="11.25">
      <c r="A990" s="382"/>
      <c r="B990" s="383"/>
      <c r="C990" s="384"/>
    </row>
    <row r="991" spans="1:3" s="381" customFormat="1" ht="11.25">
      <c r="A991" s="382"/>
      <c r="B991" s="383"/>
      <c r="C991" s="384"/>
    </row>
    <row r="992" spans="1:3" s="381" customFormat="1" ht="11.25">
      <c r="A992" s="382"/>
      <c r="B992" s="383"/>
      <c r="C992" s="384"/>
    </row>
    <row r="993" spans="1:3" s="381" customFormat="1" ht="11.25">
      <c r="A993" s="382"/>
      <c r="B993" s="383"/>
      <c r="C993" s="384"/>
    </row>
    <row r="994" spans="1:3" s="381" customFormat="1" ht="11.25">
      <c r="A994" s="382"/>
      <c r="B994" s="383"/>
      <c r="C994" s="384"/>
    </row>
    <row r="995" spans="1:3" s="381" customFormat="1" ht="11.25">
      <c r="A995" s="382"/>
      <c r="B995" s="383"/>
      <c r="C995" s="384"/>
    </row>
    <row r="996" spans="1:3" s="381" customFormat="1" ht="11.25">
      <c r="A996" s="382"/>
      <c r="B996" s="383"/>
      <c r="C996" s="384"/>
    </row>
    <row r="997" spans="1:3" s="381" customFormat="1" ht="11.25">
      <c r="A997" s="382"/>
      <c r="B997" s="383"/>
      <c r="C997" s="384"/>
    </row>
    <row r="998" spans="1:3" s="381" customFormat="1" ht="11.25">
      <c r="A998" s="382"/>
      <c r="B998" s="383"/>
      <c r="C998" s="384"/>
    </row>
    <row r="999" spans="1:3" s="381" customFormat="1" ht="11.25">
      <c r="A999" s="382"/>
      <c r="B999" s="383"/>
      <c r="C999" s="384"/>
    </row>
    <row r="1000" spans="1:3" s="381" customFormat="1" ht="11.25">
      <c r="A1000" s="382"/>
      <c r="B1000" s="383"/>
      <c r="C1000" s="384"/>
    </row>
    <row r="1001" spans="1:3" s="381" customFormat="1" ht="11.25">
      <c r="A1001" s="382"/>
      <c r="B1001" s="383"/>
      <c r="C1001" s="384"/>
    </row>
    <row r="1002" spans="1:3" s="381" customFormat="1" ht="11.25">
      <c r="A1002" s="382"/>
      <c r="B1002" s="383"/>
      <c r="C1002" s="384"/>
    </row>
    <row r="1003" spans="1:3" s="381" customFormat="1" ht="11.25">
      <c r="A1003" s="382"/>
      <c r="B1003" s="383"/>
      <c r="C1003" s="384"/>
    </row>
    <row r="1004" spans="1:3" s="381" customFormat="1" ht="11.25">
      <c r="A1004" s="382"/>
      <c r="B1004" s="383"/>
      <c r="C1004" s="384"/>
    </row>
    <row r="1005" spans="1:3" s="381" customFormat="1" ht="11.25">
      <c r="A1005" s="382"/>
      <c r="B1005" s="383"/>
      <c r="C1005" s="384"/>
    </row>
    <row r="1006" spans="1:3" s="381" customFormat="1" ht="11.25">
      <c r="A1006" s="382"/>
      <c r="B1006" s="383"/>
      <c r="C1006" s="384"/>
    </row>
    <row r="1007" spans="1:3" s="381" customFormat="1" ht="11.25">
      <c r="A1007" s="382"/>
      <c r="B1007" s="383"/>
      <c r="C1007" s="384"/>
    </row>
    <row r="1008" spans="1:3" s="381" customFormat="1" ht="11.25">
      <c r="A1008" s="382"/>
      <c r="B1008" s="383"/>
      <c r="C1008" s="384"/>
    </row>
    <row r="1009" spans="1:3" s="381" customFormat="1" ht="11.25">
      <c r="A1009" s="382"/>
      <c r="B1009" s="383"/>
      <c r="C1009" s="384"/>
    </row>
    <row r="1010" spans="1:3" s="381" customFormat="1" ht="11.25">
      <c r="A1010" s="382"/>
      <c r="B1010" s="383"/>
      <c r="C1010" s="384"/>
    </row>
    <row r="1011" spans="1:3" s="381" customFormat="1" ht="11.25">
      <c r="A1011" s="382"/>
      <c r="B1011" s="383"/>
      <c r="C1011" s="384"/>
    </row>
    <row r="1012" spans="1:3" s="381" customFormat="1" ht="11.25">
      <c r="A1012" s="382"/>
      <c r="B1012" s="383"/>
      <c r="C1012" s="384"/>
    </row>
    <row r="1013" spans="1:3" s="381" customFormat="1" ht="11.25">
      <c r="A1013" s="382"/>
      <c r="B1013" s="383"/>
      <c r="C1013" s="384"/>
    </row>
    <row r="1014" spans="1:3" s="381" customFormat="1" ht="11.25">
      <c r="A1014" s="382"/>
      <c r="B1014" s="383"/>
      <c r="C1014" s="384"/>
    </row>
    <row r="1015" spans="1:3" s="381" customFormat="1" ht="11.25">
      <c r="A1015" s="382"/>
      <c r="B1015" s="383"/>
      <c r="C1015" s="384"/>
    </row>
    <row r="1016" spans="1:3" s="381" customFormat="1" ht="11.25">
      <c r="A1016" s="382"/>
      <c r="B1016" s="383"/>
      <c r="C1016" s="384"/>
    </row>
    <row r="1017" spans="1:3" s="381" customFormat="1" ht="11.25">
      <c r="A1017" s="382"/>
      <c r="B1017" s="383"/>
      <c r="C1017" s="384"/>
    </row>
    <row r="1018" spans="1:3" s="381" customFormat="1" ht="11.25">
      <c r="A1018" s="382"/>
      <c r="B1018" s="383"/>
      <c r="C1018" s="384"/>
    </row>
    <row r="1019" spans="1:3" s="381" customFormat="1" ht="11.25">
      <c r="A1019" s="382"/>
      <c r="B1019" s="383"/>
      <c r="C1019" s="384"/>
    </row>
    <row r="1020" spans="1:3" s="381" customFormat="1" ht="11.25">
      <c r="A1020" s="382"/>
      <c r="B1020" s="383"/>
      <c r="C1020" s="384"/>
    </row>
    <row r="1021" spans="1:3" s="381" customFormat="1" ht="11.25">
      <c r="A1021" s="382"/>
      <c r="B1021" s="383"/>
      <c r="C1021" s="384"/>
    </row>
    <row r="1022" spans="1:3" s="381" customFormat="1" ht="11.25">
      <c r="A1022" s="382"/>
      <c r="B1022" s="383"/>
      <c r="C1022" s="384"/>
    </row>
    <row r="1023" spans="1:3" s="381" customFormat="1" ht="11.25">
      <c r="A1023" s="382"/>
      <c r="B1023" s="383"/>
      <c r="C1023" s="384"/>
    </row>
    <row r="1024" spans="1:3" s="381" customFormat="1" ht="11.25">
      <c r="A1024" s="382"/>
      <c r="B1024" s="383"/>
      <c r="C1024" s="384"/>
    </row>
    <row r="1025" spans="1:3" s="381" customFormat="1" ht="11.25">
      <c r="A1025" s="382"/>
      <c r="B1025" s="383"/>
      <c r="C1025" s="384"/>
    </row>
    <row r="1026" spans="1:3" s="381" customFormat="1" ht="11.25">
      <c r="A1026" s="382"/>
      <c r="B1026" s="383"/>
      <c r="C1026" s="384"/>
    </row>
    <row r="1027" spans="1:3" s="381" customFormat="1" ht="11.25">
      <c r="A1027" s="382"/>
      <c r="B1027" s="383"/>
      <c r="C1027" s="384"/>
    </row>
    <row r="1028" spans="1:3" s="381" customFormat="1" ht="11.25">
      <c r="A1028" s="382"/>
      <c r="B1028" s="383"/>
      <c r="C1028" s="384"/>
    </row>
    <row r="1029" spans="1:3" s="381" customFormat="1" ht="11.25">
      <c r="A1029" s="382"/>
      <c r="B1029" s="383"/>
      <c r="C1029" s="384"/>
    </row>
    <row r="1030" spans="1:3" s="381" customFormat="1" ht="11.25">
      <c r="A1030" s="382"/>
      <c r="B1030" s="383"/>
      <c r="C1030" s="384"/>
    </row>
    <row r="1031" spans="1:3" s="381" customFormat="1" ht="11.25">
      <c r="A1031" s="382"/>
      <c r="B1031" s="383"/>
      <c r="C1031" s="384"/>
    </row>
    <row r="1032" spans="1:3" s="381" customFormat="1" ht="11.25">
      <c r="A1032" s="382"/>
      <c r="B1032" s="383"/>
      <c r="C1032" s="384"/>
    </row>
    <row r="1033" spans="1:3" s="381" customFormat="1" ht="11.25">
      <c r="A1033" s="382"/>
      <c r="B1033" s="383"/>
      <c r="C1033" s="384"/>
    </row>
    <row r="1034" spans="1:3" s="381" customFormat="1" ht="11.25">
      <c r="A1034" s="382"/>
      <c r="B1034" s="383"/>
      <c r="C1034" s="384"/>
    </row>
    <row r="1035" spans="1:3" s="381" customFormat="1" ht="11.25">
      <c r="A1035" s="382"/>
      <c r="B1035" s="383"/>
      <c r="C1035" s="384"/>
    </row>
    <row r="1036" spans="1:3" s="381" customFormat="1" ht="11.25">
      <c r="A1036" s="382"/>
      <c r="B1036" s="383"/>
      <c r="C1036" s="384"/>
    </row>
    <row r="1037" spans="1:3" s="381" customFormat="1" ht="11.25">
      <c r="A1037" s="382"/>
      <c r="B1037" s="383"/>
      <c r="C1037" s="384"/>
    </row>
    <row r="1038" spans="1:3" s="381" customFormat="1" ht="11.25">
      <c r="A1038" s="382"/>
      <c r="B1038" s="383"/>
      <c r="C1038" s="384"/>
    </row>
    <row r="1039" spans="1:3" s="381" customFormat="1" ht="11.25">
      <c r="A1039" s="382"/>
      <c r="B1039" s="383"/>
      <c r="C1039" s="384"/>
    </row>
    <row r="1040" spans="1:3" s="381" customFormat="1" ht="11.25">
      <c r="A1040" s="382"/>
      <c r="B1040" s="383"/>
      <c r="C1040" s="384"/>
    </row>
    <row r="1041" spans="1:3" s="381" customFormat="1" ht="11.25">
      <c r="A1041" s="382"/>
      <c r="B1041" s="383"/>
      <c r="C1041" s="384"/>
    </row>
    <row r="1042" spans="1:3" s="381" customFormat="1" ht="11.25">
      <c r="A1042" s="382"/>
      <c r="B1042" s="383"/>
      <c r="C1042" s="384"/>
    </row>
    <row r="1043" spans="1:3" s="381" customFormat="1" ht="11.25">
      <c r="A1043" s="382"/>
      <c r="B1043" s="383"/>
      <c r="C1043" s="384"/>
    </row>
    <row r="1044" spans="1:3" s="381" customFormat="1" ht="11.25">
      <c r="A1044" s="382"/>
      <c r="B1044" s="383"/>
      <c r="C1044" s="384"/>
    </row>
    <row r="1045" spans="1:3" s="381" customFormat="1" ht="11.25">
      <c r="A1045" s="382"/>
      <c r="B1045" s="383"/>
      <c r="C1045" s="384"/>
    </row>
    <row r="1046" spans="1:3" s="381" customFormat="1" ht="11.25">
      <c r="A1046" s="382"/>
      <c r="B1046" s="383"/>
      <c r="C1046" s="384"/>
    </row>
    <row r="1047" spans="1:3" s="381" customFormat="1" ht="11.25">
      <c r="A1047" s="382"/>
      <c r="B1047" s="383"/>
      <c r="C1047" s="384"/>
    </row>
    <row r="1048" spans="1:3" s="381" customFormat="1" ht="11.25">
      <c r="A1048" s="382"/>
      <c r="B1048" s="383"/>
      <c r="C1048" s="384"/>
    </row>
    <row r="1049" spans="1:3" s="381" customFormat="1" ht="11.25">
      <c r="A1049" s="382"/>
      <c r="B1049" s="383"/>
      <c r="C1049" s="384"/>
    </row>
    <row r="1050" spans="1:3" s="381" customFormat="1" ht="11.25">
      <c r="A1050" s="382"/>
      <c r="B1050" s="383"/>
      <c r="C1050" s="384"/>
    </row>
    <row r="1051" spans="1:3" s="381" customFormat="1" ht="11.25">
      <c r="A1051" s="382"/>
      <c r="B1051" s="383"/>
      <c r="C1051" s="384"/>
    </row>
    <row r="1052" spans="1:3" s="381" customFormat="1" ht="11.25">
      <c r="A1052" s="382"/>
      <c r="B1052" s="383"/>
      <c r="C1052" s="384"/>
    </row>
    <row r="1053" spans="1:3" s="381" customFormat="1" ht="11.25">
      <c r="A1053" s="382"/>
      <c r="B1053" s="383"/>
      <c r="C1053" s="384"/>
    </row>
    <row r="1054" spans="1:3" s="381" customFormat="1" ht="11.25">
      <c r="A1054" s="382"/>
      <c r="B1054" s="383"/>
      <c r="C1054" s="384"/>
    </row>
    <row r="1055" spans="1:3" s="381" customFormat="1" ht="11.25">
      <c r="A1055" s="382"/>
      <c r="B1055" s="383"/>
      <c r="C1055" s="384"/>
    </row>
    <row r="1056" spans="1:3" s="381" customFormat="1" ht="11.25">
      <c r="A1056" s="382"/>
      <c r="B1056" s="383"/>
      <c r="C1056" s="384"/>
    </row>
    <row r="1057" spans="1:3" s="381" customFormat="1" ht="11.25">
      <c r="A1057" s="382"/>
      <c r="B1057" s="383"/>
      <c r="C1057" s="384"/>
    </row>
    <row r="1058" spans="1:3" s="381" customFormat="1" ht="11.25">
      <c r="A1058" s="382"/>
      <c r="B1058" s="383"/>
      <c r="C1058" s="384"/>
    </row>
    <row r="1059" spans="1:3" s="381" customFormat="1" ht="11.25">
      <c r="A1059" s="382"/>
      <c r="B1059" s="383"/>
      <c r="C1059" s="384"/>
    </row>
    <row r="1060" spans="1:3" s="381" customFormat="1" ht="11.25">
      <c r="A1060" s="382"/>
      <c r="B1060" s="383"/>
      <c r="C1060" s="384"/>
    </row>
    <row r="1061" spans="1:3" s="381" customFormat="1" ht="11.25">
      <c r="A1061" s="382"/>
      <c r="B1061" s="383"/>
      <c r="C1061" s="384"/>
    </row>
    <row r="1062" spans="1:3" s="381" customFormat="1" ht="11.25">
      <c r="A1062" s="382"/>
      <c r="B1062" s="383"/>
      <c r="C1062" s="384"/>
    </row>
    <row r="1063" spans="1:3" s="381" customFormat="1" ht="11.25">
      <c r="A1063" s="382"/>
      <c r="B1063" s="383"/>
      <c r="C1063" s="384"/>
    </row>
    <row r="1064" spans="1:3" s="381" customFormat="1" ht="11.25">
      <c r="A1064" s="382"/>
      <c r="B1064" s="383"/>
      <c r="C1064" s="384"/>
    </row>
    <row r="1065" spans="1:3" s="381" customFormat="1" ht="11.25">
      <c r="A1065" s="382"/>
      <c r="B1065" s="383"/>
      <c r="C1065" s="384"/>
    </row>
    <row r="1066" spans="1:3" s="381" customFormat="1" ht="11.25">
      <c r="A1066" s="382"/>
      <c r="B1066" s="383"/>
      <c r="C1066" s="384"/>
    </row>
    <row r="1067" spans="1:3" s="381" customFormat="1" ht="11.25">
      <c r="A1067" s="382"/>
      <c r="B1067" s="383"/>
      <c r="C1067" s="384"/>
    </row>
    <row r="1068" spans="1:3" s="381" customFormat="1" ht="11.25">
      <c r="A1068" s="382"/>
      <c r="B1068" s="383"/>
      <c r="C1068" s="384"/>
    </row>
    <row r="1069" spans="1:3" s="381" customFormat="1" ht="11.25">
      <c r="A1069" s="382"/>
      <c r="B1069" s="383"/>
      <c r="C1069" s="384"/>
    </row>
    <row r="1070" spans="1:3" s="381" customFormat="1" ht="11.25">
      <c r="A1070" s="382"/>
      <c r="B1070" s="383"/>
      <c r="C1070" s="384"/>
    </row>
    <row r="1071" spans="1:3" s="381" customFormat="1" ht="11.25">
      <c r="A1071" s="382"/>
      <c r="B1071" s="383"/>
      <c r="C1071" s="384"/>
    </row>
    <row r="1072" spans="1:3" s="381" customFormat="1" ht="11.25">
      <c r="A1072" s="382"/>
      <c r="B1072" s="383"/>
      <c r="C1072" s="384"/>
    </row>
    <row r="1073" spans="1:3" s="381" customFormat="1" ht="11.25">
      <c r="A1073" s="382"/>
      <c r="B1073" s="383"/>
      <c r="C1073" s="384"/>
    </row>
    <row r="1074" spans="1:3" s="381" customFormat="1" ht="11.25">
      <c r="A1074" s="382"/>
      <c r="B1074" s="383"/>
      <c r="C1074" s="384"/>
    </row>
    <row r="1075" spans="1:3" s="381" customFormat="1" ht="11.25">
      <c r="A1075" s="382"/>
      <c r="B1075" s="383"/>
      <c r="C1075" s="384"/>
    </row>
    <row r="1076" spans="1:3" s="381" customFormat="1" ht="11.25">
      <c r="A1076" s="382"/>
      <c r="B1076" s="383"/>
      <c r="C1076" s="384"/>
    </row>
    <row r="1077" spans="1:3" s="381" customFormat="1" ht="11.25">
      <c r="A1077" s="382"/>
      <c r="B1077" s="383"/>
      <c r="C1077" s="384"/>
    </row>
    <row r="1078" spans="1:3" s="381" customFormat="1" ht="11.25">
      <c r="A1078" s="382"/>
      <c r="B1078" s="383"/>
      <c r="C1078" s="384"/>
    </row>
    <row r="1079" spans="1:3" s="381" customFormat="1" ht="11.25">
      <c r="A1079" s="382"/>
      <c r="B1079" s="383"/>
      <c r="C1079" s="384"/>
    </row>
    <row r="1080" spans="1:3" s="381" customFormat="1" ht="11.25">
      <c r="A1080" s="382"/>
      <c r="B1080" s="383"/>
      <c r="C1080" s="384"/>
    </row>
    <row r="1081" spans="1:3" s="381" customFormat="1" ht="11.25">
      <c r="A1081" s="382"/>
      <c r="B1081" s="383"/>
      <c r="C1081" s="384"/>
    </row>
    <row r="1082" spans="1:3" s="381" customFormat="1" ht="11.25">
      <c r="A1082" s="382"/>
      <c r="B1082" s="383"/>
      <c r="C1082" s="384"/>
    </row>
    <row r="1083" spans="1:3" s="381" customFormat="1" ht="11.25">
      <c r="A1083" s="382"/>
      <c r="B1083" s="383"/>
      <c r="C1083" s="384"/>
    </row>
    <row r="1084" spans="1:3" s="381" customFormat="1" ht="11.25">
      <c r="A1084" s="382"/>
      <c r="B1084" s="383"/>
      <c r="C1084" s="384"/>
    </row>
    <row r="1085" spans="1:3" s="381" customFormat="1" ht="11.25">
      <c r="A1085" s="382"/>
      <c r="B1085" s="383"/>
      <c r="C1085" s="384"/>
    </row>
    <row r="1086" spans="1:3" s="381" customFormat="1" ht="11.25">
      <c r="A1086" s="382"/>
      <c r="B1086" s="383"/>
      <c r="C1086" s="384"/>
    </row>
    <row r="1087" spans="1:3" s="381" customFormat="1" ht="11.25">
      <c r="A1087" s="382"/>
      <c r="B1087" s="383"/>
      <c r="C1087" s="384"/>
    </row>
    <row r="1088" spans="1:3" s="381" customFormat="1" ht="11.25">
      <c r="A1088" s="382"/>
      <c r="B1088" s="383"/>
      <c r="C1088" s="384"/>
    </row>
    <row r="1089" spans="1:3" s="381" customFormat="1" ht="11.25">
      <c r="A1089" s="382"/>
      <c r="B1089" s="383"/>
      <c r="C1089" s="384"/>
    </row>
    <row r="1090" spans="1:3" s="381" customFormat="1" ht="11.25">
      <c r="A1090" s="382"/>
      <c r="B1090" s="383"/>
      <c r="C1090" s="384"/>
    </row>
    <row r="1091" spans="1:3" s="381" customFormat="1" ht="11.25">
      <c r="A1091" s="382"/>
      <c r="B1091" s="383"/>
      <c r="C1091" s="384"/>
    </row>
    <row r="1092" spans="1:3" s="381" customFormat="1" ht="11.25">
      <c r="A1092" s="382"/>
      <c r="B1092" s="383"/>
      <c r="C1092" s="384"/>
    </row>
    <row r="1093" spans="1:3" s="381" customFormat="1" ht="11.25">
      <c r="A1093" s="382"/>
      <c r="B1093" s="383"/>
      <c r="C1093" s="384"/>
    </row>
    <row r="1094" spans="1:3" s="381" customFormat="1" ht="11.25">
      <c r="A1094" s="382"/>
      <c r="B1094" s="383"/>
      <c r="C1094" s="384"/>
    </row>
    <row r="1095" spans="1:3" s="381" customFormat="1" ht="11.25">
      <c r="A1095" s="382"/>
      <c r="B1095" s="383"/>
      <c r="C1095" s="384"/>
    </row>
    <row r="1096" spans="1:3" s="381" customFormat="1" ht="11.25">
      <c r="A1096" s="382"/>
      <c r="B1096" s="383"/>
      <c r="C1096" s="384"/>
    </row>
    <row r="1097" spans="1:3" s="381" customFormat="1" ht="11.25">
      <c r="A1097" s="382"/>
      <c r="B1097" s="383"/>
      <c r="C1097" s="384"/>
    </row>
    <row r="1098" spans="1:3" s="381" customFormat="1" ht="11.25">
      <c r="A1098" s="382"/>
      <c r="B1098" s="383"/>
      <c r="C1098" s="384"/>
    </row>
    <row r="1099" spans="1:3" s="381" customFormat="1" ht="11.25">
      <c r="A1099" s="382"/>
      <c r="B1099" s="383"/>
      <c r="C1099" s="384"/>
    </row>
    <row r="1100" spans="1:3" s="381" customFormat="1" ht="11.25">
      <c r="A1100" s="382"/>
      <c r="B1100" s="383"/>
      <c r="C1100" s="384"/>
    </row>
    <row r="1101" spans="1:3" s="381" customFormat="1" ht="11.25">
      <c r="A1101" s="382"/>
      <c r="B1101" s="383"/>
      <c r="C1101" s="384"/>
    </row>
    <row r="1102" spans="1:3" s="381" customFormat="1" ht="11.25">
      <c r="A1102" s="382"/>
      <c r="B1102" s="383"/>
      <c r="C1102" s="384"/>
    </row>
    <row r="1103" spans="1:3" s="381" customFormat="1" ht="11.25">
      <c r="A1103" s="382"/>
      <c r="B1103" s="383"/>
      <c r="C1103" s="384"/>
    </row>
    <row r="1104" spans="1:3" s="381" customFormat="1" ht="11.25">
      <c r="A1104" s="382"/>
      <c r="B1104" s="383"/>
      <c r="C1104" s="384"/>
    </row>
    <row r="1105" spans="1:3" s="381" customFormat="1" ht="11.25">
      <c r="A1105" s="382"/>
      <c r="B1105" s="383"/>
      <c r="C1105" s="384"/>
    </row>
    <row r="1106" spans="1:3" s="381" customFormat="1" ht="11.25">
      <c r="A1106" s="382"/>
      <c r="B1106" s="383"/>
      <c r="C1106" s="384"/>
    </row>
    <row r="1107" spans="1:3" s="381" customFormat="1" ht="11.25">
      <c r="A1107" s="382"/>
      <c r="B1107" s="383"/>
      <c r="C1107" s="384"/>
    </row>
    <row r="1108" spans="1:3" s="381" customFormat="1" ht="11.25">
      <c r="A1108" s="382"/>
      <c r="B1108" s="383"/>
      <c r="C1108" s="384"/>
    </row>
    <row r="1109" spans="1:3" s="381" customFormat="1" ht="11.25">
      <c r="A1109" s="382"/>
      <c r="B1109" s="383"/>
      <c r="C1109" s="384"/>
    </row>
    <row r="1110" spans="1:3" s="381" customFormat="1" ht="11.25">
      <c r="A1110" s="382"/>
      <c r="B1110" s="383"/>
      <c r="C1110" s="384"/>
    </row>
    <row r="1111" spans="1:3" s="381" customFormat="1" ht="11.25">
      <c r="A1111" s="382"/>
      <c r="B1111" s="383"/>
      <c r="C1111" s="384"/>
    </row>
    <row r="1112" spans="1:3" s="381" customFormat="1" ht="11.25">
      <c r="A1112" s="382"/>
      <c r="B1112" s="383"/>
      <c r="C1112" s="384"/>
    </row>
    <row r="1113" spans="1:3" s="381" customFormat="1" ht="11.25">
      <c r="A1113" s="382"/>
      <c r="B1113" s="383"/>
      <c r="C1113" s="384"/>
    </row>
    <row r="1114" spans="1:3" s="381" customFormat="1" ht="11.25">
      <c r="A1114" s="382"/>
      <c r="B1114" s="383"/>
      <c r="C1114" s="384"/>
    </row>
    <row r="1115" spans="1:3" s="381" customFormat="1" ht="11.25">
      <c r="A1115" s="382"/>
      <c r="B1115" s="383"/>
      <c r="C1115" s="384"/>
    </row>
    <row r="1116" spans="1:3" s="381" customFormat="1" ht="11.25">
      <c r="A1116" s="382"/>
      <c r="B1116" s="383"/>
      <c r="C1116" s="384"/>
    </row>
    <row r="1117" spans="1:3" s="381" customFormat="1" ht="11.25">
      <c r="A1117" s="382"/>
      <c r="B1117" s="383"/>
      <c r="C1117" s="384"/>
    </row>
    <row r="1118" spans="1:3" s="381" customFormat="1" ht="11.25">
      <c r="A1118" s="382"/>
      <c r="B1118" s="383"/>
      <c r="C1118" s="384"/>
    </row>
    <row r="1119" spans="1:3" s="381" customFormat="1" ht="11.25">
      <c r="A1119" s="382"/>
      <c r="B1119" s="383"/>
      <c r="C1119" s="384"/>
    </row>
    <row r="1120" spans="1:3" s="381" customFormat="1" ht="11.25">
      <c r="A1120" s="382"/>
      <c r="B1120" s="383"/>
      <c r="C1120" s="384"/>
    </row>
    <row r="1121" spans="1:3" s="381" customFormat="1" ht="11.25">
      <c r="A1121" s="382"/>
      <c r="B1121" s="383"/>
      <c r="C1121" s="384"/>
    </row>
    <row r="1122" spans="1:3" s="381" customFormat="1" ht="11.25">
      <c r="A1122" s="382"/>
      <c r="B1122" s="383"/>
      <c r="C1122" s="384"/>
    </row>
    <row r="1123" spans="1:3" s="381" customFormat="1" ht="11.25">
      <c r="A1123" s="382"/>
      <c r="B1123" s="383"/>
      <c r="C1123" s="384"/>
    </row>
    <row r="1124" spans="1:3" s="381" customFormat="1" ht="11.25">
      <c r="A1124" s="382"/>
      <c r="B1124" s="383"/>
      <c r="C1124" s="384"/>
    </row>
    <row r="1125" spans="1:3" s="381" customFormat="1" ht="11.25">
      <c r="A1125" s="382"/>
      <c r="B1125" s="383"/>
      <c r="C1125" s="384"/>
    </row>
    <row r="1126" spans="1:3" s="381" customFormat="1" ht="11.25">
      <c r="A1126" s="382"/>
      <c r="B1126" s="383"/>
      <c r="C1126" s="384"/>
    </row>
    <row r="1127" spans="1:3" s="381" customFormat="1" ht="11.25">
      <c r="A1127" s="382"/>
      <c r="B1127" s="383"/>
      <c r="C1127" s="384"/>
    </row>
    <row r="1128" spans="1:3" s="381" customFormat="1" ht="11.25">
      <c r="A1128" s="382"/>
      <c r="B1128" s="383"/>
      <c r="C1128" s="384"/>
    </row>
    <row r="1129" spans="1:3" s="381" customFormat="1" ht="11.25">
      <c r="A1129" s="382"/>
      <c r="B1129" s="383"/>
      <c r="C1129" s="384"/>
    </row>
    <row r="1130" spans="1:3" s="381" customFormat="1" ht="11.25">
      <c r="A1130" s="382"/>
      <c r="B1130" s="383"/>
      <c r="C1130" s="384"/>
    </row>
    <row r="1131" spans="1:3" s="381" customFormat="1" ht="11.25">
      <c r="A1131" s="382"/>
      <c r="B1131" s="383"/>
      <c r="C1131" s="384"/>
    </row>
    <row r="1132" spans="1:3" s="381" customFormat="1" ht="11.25">
      <c r="A1132" s="382"/>
      <c r="B1132" s="383"/>
      <c r="C1132" s="384"/>
    </row>
    <row r="1133" spans="1:3" s="381" customFormat="1" ht="11.25">
      <c r="A1133" s="382"/>
      <c r="B1133" s="383"/>
      <c r="C1133" s="384"/>
    </row>
    <row r="1134" spans="1:3" s="381" customFormat="1" ht="11.25">
      <c r="A1134" s="382"/>
      <c r="B1134" s="383"/>
      <c r="C1134" s="384"/>
    </row>
    <row r="1135" spans="1:3" s="381" customFormat="1" ht="11.25">
      <c r="A1135" s="382"/>
      <c r="B1135" s="383"/>
      <c r="C1135" s="384"/>
    </row>
    <row r="1136" spans="1:3" s="381" customFormat="1" ht="11.25">
      <c r="A1136" s="382"/>
      <c r="B1136" s="383"/>
      <c r="C1136" s="384"/>
    </row>
    <row r="1137" spans="1:3" s="381" customFormat="1" ht="11.25">
      <c r="A1137" s="382"/>
      <c r="B1137" s="383"/>
      <c r="C1137" s="384"/>
    </row>
    <row r="1138" spans="1:3" s="381" customFormat="1" ht="11.25">
      <c r="A1138" s="382"/>
      <c r="B1138" s="383"/>
      <c r="C1138" s="384"/>
    </row>
    <row r="1139" spans="1:3" s="381" customFormat="1" ht="11.25">
      <c r="A1139" s="382"/>
      <c r="B1139" s="383"/>
      <c r="C1139" s="384"/>
    </row>
    <row r="1140" spans="1:3" s="381" customFormat="1" ht="11.25">
      <c r="A1140" s="382"/>
      <c r="B1140" s="383"/>
      <c r="C1140" s="384"/>
    </row>
    <row r="1141" spans="1:3" s="381" customFormat="1" ht="11.25">
      <c r="A1141" s="382"/>
      <c r="B1141" s="383"/>
      <c r="C1141" s="384"/>
    </row>
    <row r="1142" spans="1:3" s="381" customFormat="1" ht="11.25">
      <c r="A1142" s="382"/>
      <c r="B1142" s="383"/>
      <c r="C1142" s="384"/>
    </row>
    <row r="1143" spans="1:3" s="381" customFormat="1" ht="11.25">
      <c r="A1143" s="382"/>
      <c r="B1143" s="383"/>
      <c r="C1143" s="384"/>
    </row>
    <row r="1144" spans="1:3" s="381" customFormat="1" ht="11.25">
      <c r="A1144" s="382"/>
      <c r="B1144" s="383"/>
      <c r="C1144" s="384"/>
    </row>
    <row r="1145" spans="1:3" s="381" customFormat="1" ht="11.25">
      <c r="A1145" s="382"/>
      <c r="B1145" s="383"/>
      <c r="C1145" s="384"/>
    </row>
    <row r="1146" spans="1:3" s="381" customFormat="1" ht="11.25">
      <c r="A1146" s="382"/>
      <c r="B1146" s="383"/>
      <c r="C1146" s="384"/>
    </row>
    <row r="1147" spans="1:3" s="381" customFormat="1" ht="11.25">
      <c r="A1147" s="382"/>
      <c r="B1147" s="383"/>
      <c r="C1147" s="384"/>
    </row>
    <row r="1148" spans="1:3" s="381" customFormat="1" ht="11.25">
      <c r="A1148" s="382"/>
      <c r="B1148" s="383"/>
      <c r="C1148" s="384"/>
    </row>
    <row r="1149" spans="1:3" s="381" customFormat="1" ht="11.25">
      <c r="A1149" s="382"/>
      <c r="B1149" s="383"/>
      <c r="C1149" s="384"/>
    </row>
    <row r="1150" spans="1:3" s="381" customFormat="1" ht="11.25">
      <c r="A1150" s="382"/>
      <c r="B1150" s="383"/>
      <c r="C1150" s="384"/>
    </row>
    <row r="1151" spans="1:3" s="381" customFormat="1" ht="11.25">
      <c r="A1151" s="382"/>
      <c r="B1151" s="383"/>
      <c r="C1151" s="384"/>
    </row>
    <row r="1152" spans="1:3" s="381" customFormat="1" ht="11.25">
      <c r="A1152" s="382"/>
      <c r="B1152" s="383"/>
      <c r="C1152" s="384"/>
    </row>
    <row r="1153" spans="1:3" s="381" customFormat="1" ht="11.25">
      <c r="A1153" s="382"/>
      <c r="B1153" s="383"/>
      <c r="C1153" s="384"/>
    </row>
    <row r="1154" spans="1:3" s="381" customFormat="1" ht="11.25">
      <c r="A1154" s="382"/>
      <c r="B1154" s="383"/>
      <c r="C1154" s="384"/>
    </row>
    <row r="1155" spans="1:3" s="381" customFormat="1" ht="11.25">
      <c r="A1155" s="382"/>
      <c r="B1155" s="383"/>
      <c r="C1155" s="384"/>
    </row>
    <row r="1156" spans="1:3" s="381" customFormat="1" ht="11.25">
      <c r="A1156" s="382"/>
      <c r="B1156" s="383"/>
      <c r="C1156" s="384"/>
    </row>
    <row r="1157" spans="1:3" s="381" customFormat="1" ht="11.25">
      <c r="A1157" s="382"/>
      <c r="B1157" s="383"/>
      <c r="C1157" s="384"/>
    </row>
    <row r="1158" spans="1:3" s="381" customFormat="1" ht="11.25">
      <c r="A1158" s="382"/>
      <c r="B1158" s="383"/>
      <c r="C1158" s="384"/>
    </row>
    <row r="1159" spans="1:3" s="381" customFormat="1" ht="11.25">
      <c r="A1159" s="382"/>
      <c r="B1159" s="383"/>
      <c r="C1159" s="384"/>
    </row>
    <row r="1160" spans="1:3" s="381" customFormat="1" ht="11.25">
      <c r="A1160" s="382"/>
      <c r="B1160" s="383"/>
      <c r="C1160" s="384"/>
    </row>
    <row r="1161" spans="1:3" s="381" customFormat="1" ht="11.25">
      <c r="A1161" s="382"/>
      <c r="B1161" s="383"/>
      <c r="C1161" s="384"/>
    </row>
    <row r="1162" spans="1:3" s="381" customFormat="1" ht="11.25">
      <c r="A1162" s="382"/>
      <c r="B1162" s="383"/>
      <c r="C1162" s="384"/>
    </row>
    <row r="1163" spans="1:3" s="381" customFormat="1" ht="11.25">
      <c r="A1163" s="382"/>
      <c r="B1163" s="383"/>
      <c r="C1163" s="384"/>
    </row>
    <row r="1164" spans="1:3" s="381" customFormat="1" ht="11.25">
      <c r="A1164" s="382"/>
      <c r="B1164" s="383"/>
      <c r="C1164" s="384"/>
    </row>
    <row r="1165" spans="1:3" s="381" customFormat="1" ht="11.25">
      <c r="A1165" s="382"/>
      <c r="B1165" s="383"/>
      <c r="C1165" s="384"/>
    </row>
    <row r="1166" spans="1:3" s="381" customFormat="1" ht="11.25">
      <c r="A1166" s="382"/>
      <c r="B1166" s="383"/>
      <c r="C1166" s="384"/>
    </row>
    <row r="1167" spans="1:3" s="381" customFormat="1" ht="11.25">
      <c r="A1167" s="382"/>
      <c r="B1167" s="383"/>
      <c r="C1167" s="384"/>
    </row>
    <row r="1168" spans="1:3" s="381" customFormat="1" ht="11.25">
      <c r="A1168" s="382"/>
      <c r="B1168" s="383"/>
      <c r="C1168" s="384"/>
    </row>
    <row r="1169" spans="1:3" s="381" customFormat="1" ht="11.25">
      <c r="A1169" s="382"/>
      <c r="B1169" s="383"/>
      <c r="C1169" s="384"/>
    </row>
    <row r="1170" spans="1:3" s="381" customFormat="1" ht="11.25">
      <c r="A1170" s="382"/>
      <c r="B1170" s="383"/>
      <c r="C1170" s="384"/>
    </row>
    <row r="1171" spans="1:3" s="381" customFormat="1" ht="11.25">
      <c r="A1171" s="382"/>
      <c r="B1171" s="383"/>
      <c r="C1171" s="384"/>
    </row>
    <row r="1172" spans="1:3" s="381" customFormat="1" ht="11.25">
      <c r="A1172" s="382"/>
      <c r="B1172" s="383"/>
      <c r="C1172" s="384"/>
    </row>
    <row r="1173" spans="1:3" s="381" customFormat="1" ht="11.25">
      <c r="A1173" s="382"/>
      <c r="B1173" s="383"/>
      <c r="C1173" s="384"/>
    </row>
    <row r="1174" spans="1:3" s="381" customFormat="1" ht="11.25">
      <c r="A1174" s="382"/>
      <c r="B1174" s="383"/>
      <c r="C1174" s="384"/>
    </row>
    <row r="1175" spans="1:3" s="381" customFormat="1" ht="11.25">
      <c r="A1175" s="382"/>
      <c r="B1175" s="383"/>
      <c r="C1175" s="384"/>
    </row>
    <row r="1176" spans="1:3" s="381" customFormat="1" ht="11.25">
      <c r="A1176" s="382"/>
      <c r="B1176" s="383"/>
      <c r="C1176" s="384"/>
    </row>
    <row r="1177" spans="1:3" s="381" customFormat="1" ht="11.25">
      <c r="A1177" s="382"/>
      <c r="B1177" s="383"/>
      <c r="C1177" s="384"/>
    </row>
    <row r="1178" spans="1:3" s="381" customFormat="1" ht="11.25">
      <c r="A1178" s="382"/>
      <c r="B1178" s="383"/>
      <c r="C1178" s="384"/>
    </row>
    <row r="1179" spans="1:3" s="381" customFormat="1" ht="11.25">
      <c r="A1179" s="382"/>
      <c r="B1179" s="383"/>
      <c r="C1179" s="384"/>
    </row>
    <row r="1180" spans="1:3" s="381" customFormat="1" ht="11.25">
      <c r="A1180" s="382"/>
      <c r="B1180" s="383"/>
      <c r="C1180" s="384"/>
    </row>
    <row r="1181" spans="1:3" s="381" customFormat="1" ht="11.25">
      <c r="A1181" s="382"/>
      <c r="B1181" s="383"/>
      <c r="C1181" s="384"/>
    </row>
    <row r="1182" spans="1:3" s="381" customFormat="1" ht="11.25">
      <c r="A1182" s="382"/>
      <c r="B1182" s="383"/>
      <c r="C1182" s="384"/>
    </row>
    <row r="1183" spans="1:3" s="381" customFormat="1" ht="11.25">
      <c r="A1183" s="382"/>
      <c r="B1183" s="383"/>
      <c r="C1183" s="384"/>
    </row>
    <row r="1184" spans="1:3" s="381" customFormat="1" ht="11.25">
      <c r="A1184" s="382"/>
      <c r="B1184" s="383"/>
      <c r="C1184" s="384"/>
    </row>
    <row r="1185" spans="1:3" s="381" customFormat="1" ht="11.25">
      <c r="A1185" s="382"/>
      <c r="B1185" s="383"/>
      <c r="C1185" s="384"/>
    </row>
    <row r="1186" spans="1:3" s="381" customFormat="1" ht="11.25">
      <c r="A1186" s="382"/>
      <c r="B1186" s="383"/>
      <c r="C1186" s="384"/>
    </row>
    <row r="1187" spans="1:3" s="381" customFormat="1" ht="11.25">
      <c r="A1187" s="382"/>
      <c r="B1187" s="383"/>
      <c r="C1187" s="384"/>
    </row>
    <row r="1188" spans="1:3" s="381" customFormat="1" ht="11.25">
      <c r="A1188" s="382"/>
      <c r="B1188" s="383"/>
      <c r="C1188" s="384"/>
    </row>
    <row r="1189" spans="1:3" s="381" customFormat="1" ht="11.25">
      <c r="A1189" s="382"/>
      <c r="B1189" s="383"/>
      <c r="C1189" s="384"/>
    </row>
    <row r="1190" spans="1:3" s="381" customFormat="1" ht="11.25">
      <c r="A1190" s="382"/>
      <c r="B1190" s="383"/>
      <c r="C1190" s="384"/>
    </row>
    <row r="1191" spans="1:3" s="381" customFormat="1" ht="11.25">
      <c r="A1191" s="382"/>
      <c r="B1191" s="383"/>
      <c r="C1191" s="384"/>
    </row>
    <row r="1192" spans="1:3" s="381" customFormat="1" ht="11.25">
      <c r="A1192" s="382"/>
      <c r="B1192" s="383"/>
      <c r="C1192" s="384"/>
    </row>
    <row r="1193" spans="1:3" s="381" customFormat="1" ht="11.25">
      <c r="A1193" s="382"/>
      <c r="B1193" s="383"/>
      <c r="C1193" s="384"/>
    </row>
    <row r="1194" spans="1:3" s="381" customFormat="1" ht="11.25">
      <c r="A1194" s="382"/>
      <c r="B1194" s="383"/>
      <c r="C1194" s="384"/>
    </row>
    <row r="1195" spans="1:3" s="381" customFormat="1" ht="11.25">
      <c r="A1195" s="382"/>
      <c r="B1195" s="383"/>
      <c r="C1195" s="384"/>
    </row>
    <row r="1196" spans="1:3" s="381" customFormat="1" ht="11.25">
      <c r="A1196" s="382"/>
      <c r="B1196" s="383"/>
      <c r="C1196" s="384"/>
    </row>
    <row r="1197" spans="1:3" s="381" customFormat="1" ht="11.25">
      <c r="A1197" s="382"/>
      <c r="B1197" s="383"/>
      <c r="C1197" s="384"/>
    </row>
    <row r="1198" spans="1:3" s="381" customFormat="1" ht="11.25">
      <c r="A1198" s="382"/>
      <c r="B1198" s="383"/>
      <c r="C1198" s="384"/>
    </row>
    <row r="1199" spans="1:3" s="381" customFormat="1" ht="11.25">
      <c r="A1199" s="382"/>
      <c r="B1199" s="383"/>
      <c r="C1199" s="384"/>
    </row>
    <row r="1200" spans="1:3" s="381" customFormat="1" ht="11.25">
      <c r="A1200" s="382"/>
      <c r="B1200" s="383"/>
      <c r="C1200" s="384"/>
    </row>
    <row r="1201" spans="1:3" s="381" customFormat="1" ht="11.25">
      <c r="A1201" s="382"/>
      <c r="B1201" s="383"/>
      <c r="C1201" s="384"/>
    </row>
    <row r="1202" spans="1:3" s="381" customFormat="1" ht="11.25">
      <c r="A1202" s="382"/>
      <c r="B1202" s="383"/>
      <c r="C1202" s="384"/>
    </row>
    <row r="1203" spans="1:3" s="381" customFormat="1" ht="11.25">
      <c r="A1203" s="382"/>
      <c r="B1203" s="383"/>
      <c r="C1203" s="384"/>
    </row>
    <row r="1204" spans="1:3" s="381" customFormat="1" ht="11.25">
      <c r="A1204" s="382"/>
      <c r="B1204" s="383"/>
      <c r="C1204" s="384"/>
    </row>
    <row r="1205" spans="1:3" s="381" customFormat="1" ht="11.25">
      <c r="A1205" s="382"/>
      <c r="B1205" s="383"/>
      <c r="C1205" s="384"/>
    </row>
    <row r="1206" spans="1:3" s="381" customFormat="1" ht="11.25">
      <c r="A1206" s="382"/>
      <c r="B1206" s="383"/>
      <c r="C1206" s="384"/>
    </row>
    <row r="1207" spans="1:3" s="381" customFormat="1" ht="11.25">
      <c r="A1207" s="382"/>
      <c r="B1207" s="383"/>
      <c r="C1207" s="384"/>
    </row>
    <row r="1208" spans="1:3" s="381" customFormat="1" ht="11.25">
      <c r="A1208" s="382"/>
      <c r="B1208" s="383"/>
      <c r="C1208" s="384"/>
    </row>
    <row r="1209" spans="1:3" s="381" customFormat="1" ht="11.25">
      <c r="A1209" s="382"/>
      <c r="B1209" s="383"/>
      <c r="C1209" s="384"/>
    </row>
    <row r="1210" spans="1:3" s="381" customFormat="1" ht="11.25">
      <c r="A1210" s="382"/>
      <c r="B1210" s="383"/>
      <c r="C1210" s="384"/>
    </row>
    <row r="1211" spans="1:3" s="381" customFormat="1" ht="11.25">
      <c r="A1211" s="382"/>
      <c r="B1211" s="383"/>
      <c r="C1211" s="384"/>
    </row>
    <row r="1212" spans="1:3" s="381" customFormat="1" ht="11.25">
      <c r="A1212" s="382"/>
      <c r="B1212" s="383"/>
      <c r="C1212" s="384"/>
    </row>
    <row r="1213" spans="1:3" s="381" customFormat="1" ht="11.25">
      <c r="A1213" s="382"/>
      <c r="B1213" s="383"/>
      <c r="C1213" s="384"/>
    </row>
    <row r="1214" spans="1:3" s="381" customFormat="1" ht="11.25">
      <c r="A1214" s="382"/>
      <c r="B1214" s="383"/>
      <c r="C1214" s="384"/>
    </row>
    <row r="1215" spans="1:3" s="381" customFormat="1" ht="11.25">
      <c r="A1215" s="382"/>
      <c r="B1215" s="383"/>
      <c r="C1215" s="384"/>
    </row>
    <row r="1216" spans="1:3" s="381" customFormat="1" ht="11.25">
      <c r="A1216" s="382"/>
      <c r="B1216" s="383"/>
      <c r="C1216" s="384"/>
    </row>
    <row r="1217" spans="1:3" s="381" customFormat="1" ht="11.25">
      <c r="A1217" s="382"/>
      <c r="B1217" s="383"/>
      <c r="C1217" s="384"/>
    </row>
    <row r="1218" spans="1:3" s="381" customFormat="1" ht="11.25">
      <c r="A1218" s="382"/>
      <c r="B1218" s="383"/>
      <c r="C1218" s="384"/>
    </row>
    <row r="1219" spans="1:3" s="381" customFormat="1" ht="11.25">
      <c r="A1219" s="382"/>
      <c r="B1219" s="383"/>
      <c r="C1219" s="384"/>
    </row>
    <row r="1220" spans="1:3" s="381" customFormat="1" ht="11.25">
      <c r="A1220" s="382"/>
      <c r="B1220" s="383"/>
      <c r="C1220" s="384"/>
    </row>
    <row r="1221" spans="1:3" s="381" customFormat="1" ht="11.25">
      <c r="A1221" s="382"/>
      <c r="B1221" s="383"/>
      <c r="C1221" s="384"/>
    </row>
    <row r="1222" spans="1:3" s="381" customFormat="1" ht="11.25">
      <c r="A1222" s="382"/>
      <c r="B1222" s="383"/>
      <c r="C1222" s="384"/>
    </row>
    <row r="1223" spans="1:3" s="381" customFormat="1" ht="11.25">
      <c r="A1223" s="382"/>
      <c r="B1223" s="383"/>
      <c r="C1223" s="384"/>
    </row>
    <row r="1224" spans="1:3" s="381" customFormat="1" ht="11.25">
      <c r="A1224" s="382"/>
      <c r="B1224" s="383"/>
      <c r="C1224" s="384"/>
    </row>
    <row r="1225" spans="1:3" s="381" customFormat="1" ht="11.25">
      <c r="A1225" s="382"/>
      <c r="B1225" s="383"/>
      <c r="C1225" s="384"/>
    </row>
    <row r="1226" spans="1:3" s="381" customFormat="1" ht="11.25">
      <c r="A1226" s="382"/>
      <c r="B1226" s="383"/>
      <c r="C1226" s="384"/>
    </row>
    <row r="1227" spans="1:3" s="381" customFormat="1" ht="11.25">
      <c r="A1227" s="382"/>
      <c r="B1227" s="383"/>
      <c r="C1227" s="384"/>
    </row>
    <row r="1228" spans="1:3" s="381" customFormat="1" ht="11.25">
      <c r="A1228" s="382"/>
      <c r="B1228" s="383"/>
      <c r="C1228" s="384"/>
    </row>
    <row r="1229" spans="1:3" s="381" customFormat="1" ht="11.25">
      <c r="A1229" s="382"/>
      <c r="B1229" s="383"/>
      <c r="C1229" s="384"/>
    </row>
    <row r="1230" spans="1:3" s="381" customFormat="1" ht="11.25">
      <c r="A1230" s="382"/>
      <c r="B1230" s="383"/>
      <c r="C1230" s="384"/>
    </row>
    <row r="1231" spans="1:3" s="381" customFormat="1" ht="11.25">
      <c r="A1231" s="382"/>
      <c r="B1231" s="383"/>
      <c r="C1231" s="384"/>
    </row>
    <row r="1232" spans="1:3" s="381" customFormat="1" ht="11.25">
      <c r="A1232" s="382"/>
      <c r="B1232" s="383"/>
      <c r="C1232" s="384"/>
    </row>
    <row r="1233" spans="1:3" s="381" customFormat="1" ht="11.25">
      <c r="A1233" s="382"/>
      <c r="B1233" s="383"/>
      <c r="C1233" s="384"/>
    </row>
    <row r="1234" spans="1:3" s="381" customFormat="1" ht="11.25">
      <c r="A1234" s="382"/>
      <c r="B1234" s="383"/>
      <c r="C1234" s="384"/>
    </row>
    <row r="1235" spans="1:3" s="381" customFormat="1" ht="11.25">
      <c r="A1235" s="382"/>
      <c r="B1235" s="383"/>
      <c r="C1235" s="384"/>
    </row>
    <row r="1236" spans="1:3" s="381" customFormat="1" ht="11.25">
      <c r="A1236" s="382"/>
      <c r="B1236" s="383"/>
      <c r="C1236" s="384"/>
    </row>
    <row r="1237" spans="1:3" s="381" customFormat="1" ht="11.25">
      <c r="A1237" s="382"/>
      <c r="B1237" s="383"/>
      <c r="C1237" s="384"/>
    </row>
    <row r="1238" spans="1:3" s="381" customFormat="1" ht="11.25">
      <c r="A1238" s="382"/>
      <c r="B1238" s="383"/>
      <c r="C1238" s="384"/>
    </row>
    <row r="1239" spans="1:3" s="381" customFormat="1" ht="11.25">
      <c r="A1239" s="382"/>
      <c r="B1239" s="383"/>
      <c r="C1239" s="384"/>
    </row>
    <row r="1240" spans="1:3" s="381" customFormat="1" ht="11.25">
      <c r="A1240" s="382"/>
      <c r="B1240" s="383"/>
      <c r="C1240" s="384"/>
    </row>
    <row r="1241" spans="1:3" s="381" customFormat="1" ht="11.25">
      <c r="A1241" s="382"/>
      <c r="B1241" s="383"/>
      <c r="C1241" s="384"/>
    </row>
    <row r="1242" spans="1:3" s="381" customFormat="1" ht="11.25">
      <c r="A1242" s="382"/>
      <c r="B1242" s="383"/>
      <c r="C1242" s="384"/>
    </row>
    <row r="1243" spans="1:3" s="381" customFormat="1" ht="11.25">
      <c r="A1243" s="382"/>
      <c r="B1243" s="383"/>
      <c r="C1243" s="384"/>
    </row>
    <row r="1244" spans="1:3" s="381" customFormat="1" ht="11.25">
      <c r="A1244" s="382"/>
      <c r="B1244" s="383"/>
      <c r="C1244" s="384"/>
    </row>
    <row r="1245" spans="1:3" s="381" customFormat="1" ht="11.25">
      <c r="A1245" s="382"/>
      <c r="B1245" s="383"/>
      <c r="C1245" s="384"/>
    </row>
    <row r="1246" spans="1:3" s="381" customFormat="1" ht="11.25">
      <c r="A1246" s="382"/>
      <c r="B1246" s="383"/>
      <c r="C1246" s="384"/>
    </row>
    <row r="1247" spans="1:3" s="381" customFormat="1" ht="11.25">
      <c r="A1247" s="382"/>
      <c r="B1247" s="383"/>
      <c r="C1247" s="384"/>
    </row>
    <row r="1248" spans="1:3" s="381" customFormat="1" ht="11.25">
      <c r="A1248" s="382"/>
      <c r="B1248" s="383"/>
      <c r="C1248" s="384"/>
    </row>
    <row r="1249" spans="1:3" s="381" customFormat="1" ht="11.25">
      <c r="A1249" s="382"/>
      <c r="B1249" s="383"/>
      <c r="C1249" s="384"/>
    </row>
    <row r="1250" spans="1:3" s="381" customFormat="1" ht="11.25">
      <c r="A1250" s="382"/>
      <c r="B1250" s="383"/>
      <c r="C1250" s="384"/>
    </row>
    <row r="1251" spans="1:3" s="381" customFormat="1" ht="11.25">
      <c r="A1251" s="382"/>
      <c r="B1251" s="383"/>
      <c r="C1251" s="384"/>
    </row>
    <row r="1252" spans="1:3" s="381" customFormat="1" ht="11.25">
      <c r="A1252" s="382"/>
      <c r="B1252" s="383"/>
      <c r="C1252" s="384"/>
    </row>
    <row r="1253" spans="1:3" s="381" customFormat="1" ht="11.25">
      <c r="A1253" s="382"/>
      <c r="B1253" s="383"/>
      <c r="C1253" s="384"/>
    </row>
    <row r="1254" spans="1:3" s="381" customFormat="1" ht="11.25">
      <c r="A1254" s="382"/>
      <c r="B1254" s="383"/>
      <c r="C1254" s="384"/>
    </row>
    <row r="1255" spans="1:3" s="381" customFormat="1" ht="11.25">
      <c r="A1255" s="382"/>
      <c r="B1255" s="383"/>
      <c r="C1255" s="384"/>
    </row>
    <row r="1256" spans="1:3" s="381" customFormat="1" ht="11.25">
      <c r="A1256" s="382"/>
      <c r="B1256" s="383"/>
      <c r="C1256" s="384"/>
    </row>
    <row r="1257" spans="1:3" s="381" customFormat="1" ht="11.25">
      <c r="A1257" s="382"/>
      <c r="B1257" s="383"/>
      <c r="C1257" s="384"/>
    </row>
    <row r="1258" spans="1:3" s="381" customFormat="1" ht="11.25">
      <c r="A1258" s="382"/>
      <c r="B1258" s="383"/>
      <c r="C1258" s="384"/>
    </row>
    <row r="1259" spans="1:3" s="381" customFormat="1" ht="11.25">
      <c r="A1259" s="382"/>
      <c r="B1259" s="383"/>
      <c r="C1259" s="384"/>
    </row>
    <row r="1260" spans="1:3" s="381" customFormat="1" ht="11.25">
      <c r="A1260" s="382"/>
      <c r="B1260" s="383"/>
      <c r="C1260" s="384"/>
    </row>
    <row r="1261" spans="1:3" s="381" customFormat="1" ht="11.25">
      <c r="A1261" s="382"/>
      <c r="B1261" s="383"/>
      <c r="C1261" s="384"/>
    </row>
    <row r="1262" spans="1:3" s="381" customFormat="1" ht="11.25">
      <c r="A1262" s="382"/>
      <c r="B1262" s="383"/>
      <c r="C1262" s="384"/>
    </row>
    <row r="1263" spans="1:3" s="381" customFormat="1" ht="11.25">
      <c r="A1263" s="382"/>
      <c r="B1263" s="383"/>
      <c r="C1263" s="384"/>
    </row>
    <row r="1264" spans="1:3" s="381" customFormat="1" ht="11.25">
      <c r="A1264" s="382"/>
      <c r="B1264" s="383"/>
      <c r="C1264" s="384"/>
    </row>
    <row r="1265" spans="1:3" s="381" customFormat="1" ht="11.25">
      <c r="A1265" s="382"/>
      <c r="B1265" s="383"/>
      <c r="C1265" s="384"/>
    </row>
    <row r="1266" spans="1:3" s="381" customFormat="1" ht="11.25">
      <c r="A1266" s="382"/>
      <c r="B1266" s="383"/>
      <c r="C1266" s="384"/>
    </row>
    <row r="1267" spans="1:3" s="381" customFormat="1" ht="11.25">
      <c r="A1267" s="382"/>
      <c r="B1267" s="383"/>
      <c r="C1267" s="384"/>
    </row>
    <row r="1268" spans="1:3" s="381" customFormat="1" ht="11.25">
      <c r="A1268" s="382"/>
      <c r="B1268" s="383"/>
      <c r="C1268" s="384"/>
    </row>
    <row r="1269" spans="1:3" s="381" customFormat="1" ht="11.25">
      <c r="A1269" s="382"/>
      <c r="B1269" s="383"/>
      <c r="C1269" s="384"/>
    </row>
    <row r="1270" spans="1:3" s="381" customFormat="1" ht="11.25">
      <c r="A1270" s="382"/>
      <c r="B1270" s="383"/>
      <c r="C1270" s="384"/>
    </row>
    <row r="1271" spans="1:3" s="381" customFormat="1" ht="11.25">
      <c r="A1271" s="382"/>
      <c r="B1271" s="383"/>
      <c r="C1271" s="384"/>
    </row>
    <row r="1272" spans="1:3" s="381" customFormat="1" ht="11.25">
      <c r="A1272" s="382"/>
      <c r="B1272" s="383"/>
      <c r="C1272" s="384"/>
    </row>
    <row r="1273" spans="1:3" s="381" customFormat="1" ht="11.25">
      <c r="A1273" s="382"/>
      <c r="B1273" s="383"/>
      <c r="C1273" s="384"/>
    </row>
    <row r="1274" spans="1:3" s="381" customFormat="1" ht="11.25">
      <c r="A1274" s="382"/>
      <c r="B1274" s="383"/>
      <c r="C1274" s="384"/>
    </row>
    <row r="1275" spans="1:3" s="381" customFormat="1" ht="11.25">
      <c r="A1275" s="382"/>
      <c r="B1275" s="383"/>
      <c r="C1275" s="384"/>
    </row>
    <row r="1276" spans="1:3" s="381" customFormat="1" ht="11.25">
      <c r="A1276" s="382"/>
      <c r="B1276" s="383"/>
      <c r="C1276" s="384"/>
    </row>
    <row r="1277" spans="1:3" s="381" customFormat="1" ht="11.25">
      <c r="A1277" s="382"/>
      <c r="B1277" s="383"/>
      <c r="C1277" s="384"/>
    </row>
    <row r="1278" spans="1:3" s="381" customFormat="1" ht="11.25">
      <c r="A1278" s="382"/>
      <c r="B1278" s="383"/>
      <c r="C1278" s="384"/>
    </row>
    <row r="1279" spans="1:3" s="381" customFormat="1" ht="11.25">
      <c r="A1279" s="382"/>
      <c r="B1279" s="383"/>
      <c r="C1279" s="384"/>
    </row>
    <row r="1280" spans="1:3" s="381" customFormat="1" ht="11.25">
      <c r="A1280" s="382"/>
      <c r="B1280" s="383"/>
      <c r="C1280" s="384"/>
    </row>
    <row r="1281" spans="1:3" s="381" customFormat="1" ht="11.25">
      <c r="A1281" s="382"/>
      <c r="B1281" s="383"/>
      <c r="C1281" s="384"/>
    </row>
    <row r="1282" spans="1:3" s="381" customFormat="1" ht="11.25">
      <c r="A1282" s="382"/>
      <c r="B1282" s="383"/>
      <c r="C1282" s="384"/>
    </row>
    <row r="1283" spans="1:3" s="381" customFormat="1" ht="11.25">
      <c r="A1283" s="382"/>
      <c r="B1283" s="383"/>
      <c r="C1283" s="384"/>
    </row>
    <row r="1284" spans="1:3" s="381" customFormat="1" ht="11.25">
      <c r="A1284" s="382"/>
      <c r="B1284" s="383"/>
      <c r="C1284" s="384"/>
    </row>
    <row r="1285" spans="1:3" s="381" customFormat="1" ht="11.25">
      <c r="A1285" s="382"/>
      <c r="B1285" s="383"/>
      <c r="C1285" s="384"/>
    </row>
    <row r="1286" spans="1:3" s="381" customFormat="1" ht="11.25">
      <c r="A1286" s="382"/>
      <c r="B1286" s="383"/>
      <c r="C1286" s="384"/>
    </row>
    <row r="1287" spans="1:3" s="381" customFormat="1" ht="11.25">
      <c r="A1287" s="382"/>
      <c r="B1287" s="383"/>
      <c r="C1287" s="384"/>
    </row>
    <row r="1288" spans="1:3" s="381" customFormat="1" ht="11.25">
      <c r="A1288" s="382"/>
      <c r="B1288" s="383"/>
      <c r="C1288" s="384"/>
    </row>
    <row r="1289" spans="1:3" s="381" customFormat="1" ht="11.25">
      <c r="A1289" s="382"/>
      <c r="B1289" s="383"/>
      <c r="C1289" s="384"/>
    </row>
    <row r="1290" spans="1:3" s="381" customFormat="1" ht="11.25">
      <c r="A1290" s="382"/>
      <c r="B1290" s="383"/>
      <c r="C1290" s="384"/>
    </row>
    <row r="1291" spans="1:3" s="381" customFormat="1" ht="11.25">
      <c r="A1291" s="382"/>
      <c r="B1291" s="383"/>
      <c r="C1291" s="384"/>
    </row>
    <row r="1292" spans="1:3" s="381" customFormat="1" ht="11.25">
      <c r="A1292" s="382"/>
      <c r="B1292" s="383"/>
      <c r="C1292" s="384"/>
    </row>
    <row r="1293" spans="1:3" s="381" customFormat="1" ht="11.25">
      <c r="A1293" s="382"/>
      <c r="B1293" s="383"/>
      <c r="C1293" s="384"/>
    </row>
    <row r="1294" spans="1:3" s="381" customFormat="1" ht="11.25">
      <c r="A1294" s="382"/>
      <c r="B1294" s="383"/>
      <c r="C1294" s="384"/>
    </row>
    <row r="1295" spans="1:3" s="381" customFormat="1" ht="11.25">
      <c r="A1295" s="382"/>
      <c r="B1295" s="383"/>
      <c r="C1295" s="384"/>
    </row>
    <row r="1296" spans="1:3" s="381" customFormat="1" ht="11.25">
      <c r="A1296" s="382"/>
      <c r="B1296" s="383"/>
      <c r="C1296" s="384"/>
    </row>
    <row r="1297" spans="1:3" s="381" customFormat="1" ht="11.25">
      <c r="A1297" s="382"/>
      <c r="B1297" s="383"/>
      <c r="C1297" s="384"/>
    </row>
    <row r="1298" spans="1:3" s="381" customFormat="1" ht="11.25">
      <c r="A1298" s="382"/>
      <c r="B1298" s="383"/>
      <c r="C1298" s="384"/>
    </row>
    <row r="1299" spans="1:3" s="381" customFormat="1" ht="11.25">
      <c r="A1299" s="382"/>
      <c r="B1299" s="383"/>
      <c r="C1299" s="384"/>
    </row>
    <row r="1300" spans="1:3" s="381" customFormat="1" ht="11.25">
      <c r="A1300" s="382"/>
      <c r="B1300" s="383"/>
      <c r="C1300" s="384"/>
    </row>
    <row r="1301" spans="1:3" s="381" customFormat="1" ht="11.25">
      <c r="A1301" s="382"/>
      <c r="B1301" s="383"/>
      <c r="C1301" s="384"/>
    </row>
    <row r="1302" spans="1:3" s="381" customFormat="1" ht="11.25">
      <c r="A1302" s="382"/>
      <c r="B1302" s="383"/>
      <c r="C1302" s="384"/>
    </row>
    <row r="1303" spans="1:3" s="381" customFormat="1" ht="11.25">
      <c r="A1303" s="382"/>
      <c r="B1303" s="383"/>
      <c r="C1303" s="384"/>
    </row>
    <row r="1304" spans="1:3" s="381" customFormat="1" ht="11.25">
      <c r="A1304" s="382"/>
      <c r="B1304" s="383"/>
      <c r="C1304" s="384"/>
    </row>
    <row r="1305" spans="1:3" s="381" customFormat="1" ht="11.25">
      <c r="A1305" s="382"/>
      <c r="B1305" s="383"/>
      <c r="C1305" s="384"/>
    </row>
    <row r="1306" spans="1:3" s="381" customFormat="1" ht="11.25">
      <c r="A1306" s="382"/>
      <c r="B1306" s="383"/>
      <c r="C1306" s="384"/>
    </row>
    <row r="1307" spans="1:3" s="381" customFormat="1" ht="11.25">
      <c r="A1307" s="382"/>
      <c r="B1307" s="383"/>
      <c r="C1307" s="384"/>
    </row>
    <row r="1308" spans="1:3" s="381" customFormat="1" ht="11.25">
      <c r="A1308" s="382"/>
      <c r="B1308" s="383"/>
      <c r="C1308" s="384"/>
    </row>
    <row r="1309" spans="1:3" s="381" customFormat="1" ht="11.25">
      <c r="A1309" s="382"/>
      <c r="B1309" s="383"/>
      <c r="C1309" s="384"/>
    </row>
    <row r="1310" spans="1:3" s="381" customFormat="1" ht="11.25">
      <c r="A1310" s="382"/>
      <c r="B1310" s="383"/>
      <c r="C1310" s="384"/>
    </row>
    <row r="1311" spans="1:3" s="381" customFormat="1" ht="11.25">
      <c r="A1311" s="382"/>
      <c r="B1311" s="383"/>
      <c r="C1311" s="384"/>
    </row>
    <row r="1312" spans="1:3" s="381" customFormat="1" ht="11.25">
      <c r="A1312" s="382"/>
      <c r="B1312" s="383"/>
      <c r="C1312" s="384"/>
    </row>
    <row r="1313" spans="1:3" s="381" customFormat="1" ht="11.25">
      <c r="A1313" s="382"/>
      <c r="B1313" s="383"/>
      <c r="C1313" s="384"/>
    </row>
    <row r="1314" spans="1:3" s="381" customFormat="1" ht="11.25">
      <c r="A1314" s="382"/>
      <c r="B1314" s="383"/>
      <c r="C1314" s="384"/>
    </row>
    <row r="1315" spans="1:3" s="381" customFormat="1" ht="11.25">
      <c r="A1315" s="382"/>
      <c r="B1315" s="383"/>
      <c r="C1315" s="384"/>
    </row>
    <row r="1316" spans="1:3" s="381" customFormat="1" ht="11.25">
      <c r="A1316" s="382"/>
      <c r="B1316" s="383"/>
      <c r="C1316" s="384"/>
    </row>
    <row r="1317" spans="1:3" s="381" customFormat="1" ht="11.25">
      <c r="A1317" s="382"/>
      <c r="B1317" s="383"/>
      <c r="C1317" s="384"/>
    </row>
    <row r="1318" spans="1:3" s="381" customFormat="1" ht="11.25">
      <c r="A1318" s="382"/>
      <c r="B1318" s="383"/>
      <c r="C1318" s="384"/>
    </row>
    <row r="1319" spans="1:3" s="381" customFormat="1" ht="11.25">
      <c r="A1319" s="382"/>
      <c r="B1319" s="383"/>
      <c r="C1319" s="384"/>
    </row>
    <row r="1320" spans="1:3" s="381" customFormat="1" ht="11.25">
      <c r="A1320" s="382"/>
      <c r="B1320" s="383"/>
      <c r="C1320" s="384"/>
    </row>
    <row r="1321" spans="1:3" s="381" customFormat="1" ht="11.25">
      <c r="A1321" s="382"/>
      <c r="B1321" s="383"/>
      <c r="C1321" s="384"/>
    </row>
    <row r="1322" spans="1:3" s="381" customFormat="1" ht="11.25">
      <c r="A1322" s="382"/>
      <c r="B1322" s="383"/>
      <c r="C1322" s="384"/>
    </row>
    <row r="1323" spans="1:3" s="381" customFormat="1" ht="11.25">
      <c r="A1323" s="382"/>
      <c r="B1323" s="383"/>
      <c r="C1323" s="384"/>
    </row>
    <row r="1324" spans="1:3" s="381" customFormat="1" ht="11.25">
      <c r="A1324" s="382"/>
      <c r="B1324" s="383"/>
      <c r="C1324" s="384"/>
    </row>
    <row r="1325" spans="1:3" s="381" customFormat="1" ht="11.25">
      <c r="A1325" s="382"/>
      <c r="B1325" s="383"/>
      <c r="C1325" s="384"/>
    </row>
    <row r="1326" spans="1:3" s="381" customFormat="1" ht="11.25">
      <c r="A1326" s="382"/>
      <c r="B1326" s="383"/>
      <c r="C1326" s="384"/>
    </row>
    <row r="1327" spans="1:3" s="381" customFormat="1" ht="11.25">
      <c r="A1327" s="382"/>
      <c r="B1327" s="383"/>
      <c r="C1327" s="384"/>
    </row>
    <row r="1328" spans="1:3" s="381" customFormat="1" ht="11.25">
      <c r="A1328" s="382"/>
      <c r="B1328" s="383"/>
      <c r="C1328" s="384"/>
    </row>
    <row r="1329" spans="1:3" s="381" customFormat="1" ht="11.25">
      <c r="A1329" s="382"/>
      <c r="B1329" s="383"/>
      <c r="C1329" s="384"/>
    </row>
    <row r="1330" spans="1:3" s="381" customFormat="1" ht="11.25">
      <c r="A1330" s="382"/>
      <c r="B1330" s="383"/>
      <c r="C1330" s="384"/>
    </row>
    <row r="1331" spans="1:3" s="381" customFormat="1" ht="11.25">
      <c r="A1331" s="382"/>
      <c r="B1331" s="383"/>
      <c r="C1331" s="384"/>
    </row>
    <row r="1332" spans="1:3" s="381" customFormat="1" ht="11.25">
      <c r="A1332" s="382"/>
      <c r="B1332" s="383"/>
      <c r="C1332" s="384"/>
    </row>
    <row r="1333" spans="1:3" s="381" customFormat="1" ht="11.25">
      <c r="A1333" s="382"/>
      <c r="B1333" s="383"/>
      <c r="C1333" s="384"/>
    </row>
    <row r="1334" spans="1:3" s="381" customFormat="1" ht="11.25">
      <c r="A1334" s="382"/>
      <c r="B1334" s="383"/>
      <c r="C1334" s="384"/>
    </row>
    <row r="1335" spans="1:3" s="381" customFormat="1" ht="11.25">
      <c r="A1335" s="382"/>
      <c r="B1335" s="383"/>
      <c r="C1335" s="384"/>
    </row>
    <row r="1336" spans="1:3" s="381" customFormat="1" ht="11.25">
      <c r="A1336" s="382"/>
      <c r="B1336" s="383"/>
      <c r="C1336" s="384"/>
    </row>
    <row r="1337" spans="1:3" s="381" customFormat="1" ht="11.25">
      <c r="A1337" s="382"/>
      <c r="B1337" s="383"/>
      <c r="C1337" s="384"/>
    </row>
    <row r="1338" spans="1:3" s="381" customFormat="1" ht="11.25">
      <c r="A1338" s="382"/>
      <c r="B1338" s="383"/>
      <c r="C1338" s="384"/>
    </row>
    <row r="1339" spans="1:3" s="381" customFormat="1" ht="11.25">
      <c r="A1339" s="382"/>
      <c r="B1339" s="383"/>
      <c r="C1339" s="384"/>
    </row>
    <row r="1340" spans="1:3" s="381" customFormat="1" ht="11.25">
      <c r="A1340" s="382"/>
      <c r="B1340" s="383"/>
      <c r="C1340" s="384"/>
    </row>
    <row r="1341" spans="1:3" s="381" customFormat="1" ht="11.25">
      <c r="A1341" s="382"/>
      <c r="B1341" s="383"/>
      <c r="C1341" s="384"/>
    </row>
    <row r="1342" spans="1:3" s="381" customFormat="1" ht="11.25">
      <c r="A1342" s="382"/>
      <c r="B1342" s="383"/>
      <c r="C1342" s="384"/>
    </row>
    <row r="1343" spans="1:3" s="381" customFormat="1" ht="11.25">
      <c r="A1343" s="382"/>
      <c r="B1343" s="383"/>
      <c r="C1343" s="384"/>
    </row>
    <row r="1344" spans="1:3" s="381" customFormat="1" ht="11.25">
      <c r="A1344" s="382"/>
      <c r="B1344" s="383"/>
      <c r="C1344" s="384"/>
    </row>
    <row r="1345" spans="1:3" s="381" customFormat="1" ht="11.25">
      <c r="A1345" s="382"/>
      <c r="B1345" s="383"/>
      <c r="C1345" s="384"/>
    </row>
    <row r="1346" spans="1:3" s="381" customFormat="1" ht="11.25">
      <c r="A1346" s="382"/>
      <c r="B1346" s="383"/>
      <c r="C1346" s="384"/>
    </row>
    <row r="1347" spans="1:3" s="381" customFormat="1" ht="11.25">
      <c r="A1347" s="382"/>
      <c r="B1347" s="383"/>
      <c r="C1347" s="384"/>
    </row>
    <row r="1348" spans="1:3" s="381" customFormat="1" ht="11.25">
      <c r="A1348" s="382"/>
      <c r="B1348" s="383"/>
      <c r="C1348" s="384"/>
    </row>
    <row r="1349" spans="1:3" s="381" customFormat="1" ht="11.25">
      <c r="A1349" s="382"/>
      <c r="B1349" s="383"/>
      <c r="C1349" s="384"/>
    </row>
    <row r="1350" spans="1:3" s="381" customFormat="1" ht="11.25">
      <c r="A1350" s="382"/>
      <c r="B1350" s="383"/>
      <c r="C1350" s="384"/>
    </row>
    <row r="1351" spans="1:3" s="381" customFormat="1" ht="11.25">
      <c r="A1351" s="382"/>
      <c r="B1351" s="383"/>
      <c r="C1351" s="384"/>
    </row>
    <row r="1352" spans="1:3" s="381" customFormat="1" ht="11.25">
      <c r="A1352" s="382"/>
      <c r="B1352" s="383"/>
      <c r="C1352" s="384"/>
    </row>
    <row r="1353" spans="1:3" s="381" customFormat="1" ht="11.25">
      <c r="A1353" s="382"/>
      <c r="B1353" s="383"/>
      <c r="C1353" s="384"/>
    </row>
    <row r="1354" spans="1:3" s="381" customFormat="1" ht="11.25">
      <c r="A1354" s="382"/>
      <c r="B1354" s="383"/>
      <c r="C1354" s="384"/>
    </row>
    <row r="1355" spans="1:3" s="381" customFormat="1" ht="11.25">
      <c r="A1355" s="382"/>
      <c r="B1355" s="383"/>
      <c r="C1355" s="384"/>
    </row>
    <row r="1356" spans="1:3" s="381" customFormat="1" ht="11.25">
      <c r="A1356" s="382"/>
      <c r="B1356" s="383"/>
      <c r="C1356" s="384"/>
    </row>
    <row r="1357" spans="1:3" s="381" customFormat="1" ht="11.25">
      <c r="A1357" s="382"/>
      <c r="B1357" s="383"/>
      <c r="C1357" s="384"/>
    </row>
    <row r="1358" spans="1:3" s="381" customFormat="1" ht="11.25">
      <c r="A1358" s="382"/>
      <c r="B1358" s="383"/>
      <c r="C1358" s="384"/>
    </row>
    <row r="1359" spans="1:3" s="381" customFormat="1" ht="11.25">
      <c r="A1359" s="382"/>
      <c r="B1359" s="383"/>
      <c r="C1359" s="384"/>
    </row>
    <row r="1360" spans="1:3" s="381" customFormat="1" ht="11.25">
      <c r="A1360" s="382"/>
      <c r="B1360" s="383"/>
      <c r="C1360" s="384"/>
    </row>
    <row r="1361" spans="1:3" s="381" customFormat="1" ht="11.25">
      <c r="A1361" s="382"/>
      <c r="B1361" s="383"/>
      <c r="C1361" s="384"/>
    </row>
    <row r="1362" spans="1:3" s="381" customFormat="1" ht="11.25">
      <c r="A1362" s="382"/>
      <c r="B1362" s="383"/>
      <c r="C1362" s="384"/>
    </row>
    <row r="1363" spans="1:3" s="381" customFormat="1" ht="11.25">
      <c r="A1363" s="382"/>
      <c r="B1363" s="383"/>
      <c r="C1363" s="384"/>
    </row>
    <row r="1364" spans="1:3" s="381" customFormat="1" ht="11.25">
      <c r="A1364" s="382"/>
      <c r="B1364" s="383"/>
      <c r="C1364" s="384"/>
    </row>
    <row r="1365" spans="1:3" s="381" customFormat="1" ht="11.25">
      <c r="A1365" s="382"/>
      <c r="B1365" s="383"/>
      <c r="C1365" s="384"/>
    </row>
    <row r="1366" spans="1:3" s="381" customFormat="1" ht="11.25">
      <c r="A1366" s="382"/>
      <c r="B1366" s="383"/>
      <c r="C1366" s="384"/>
    </row>
    <row r="1367" spans="1:3" s="381" customFormat="1" ht="11.25">
      <c r="A1367" s="382"/>
      <c r="B1367" s="383"/>
      <c r="C1367" s="384"/>
    </row>
    <row r="1368" spans="1:3" s="381" customFormat="1" ht="11.25">
      <c r="A1368" s="382"/>
      <c r="B1368" s="383"/>
      <c r="C1368" s="384"/>
    </row>
    <row r="1369" spans="1:3" s="381" customFormat="1" ht="11.25">
      <c r="A1369" s="382"/>
      <c r="B1369" s="383"/>
      <c r="C1369" s="384"/>
    </row>
    <row r="1370" spans="1:3" s="381" customFormat="1" ht="11.25">
      <c r="A1370" s="382"/>
      <c r="B1370" s="383"/>
      <c r="C1370" s="384"/>
    </row>
    <row r="1371" spans="1:3" s="381" customFormat="1" ht="11.25">
      <c r="A1371" s="382"/>
      <c r="B1371" s="383"/>
      <c r="C1371" s="384"/>
    </row>
    <row r="1372" spans="1:3" s="381" customFormat="1" ht="11.25">
      <c r="A1372" s="382"/>
      <c r="B1372" s="383"/>
      <c r="C1372" s="384"/>
    </row>
    <row r="1373" spans="1:3" s="381" customFormat="1" ht="11.25">
      <c r="A1373" s="382"/>
      <c r="B1373" s="383"/>
      <c r="C1373" s="384"/>
    </row>
    <row r="1374" spans="1:3" s="381" customFormat="1" ht="11.25">
      <c r="A1374" s="382"/>
      <c r="B1374" s="383"/>
      <c r="C1374" s="384"/>
    </row>
    <row r="1375" spans="1:3" s="381" customFormat="1" ht="11.25">
      <c r="A1375" s="382"/>
      <c r="B1375" s="383"/>
      <c r="C1375" s="384"/>
    </row>
    <row r="1376" spans="1:3" s="381" customFormat="1" ht="11.25">
      <c r="A1376" s="382"/>
      <c r="B1376" s="383"/>
      <c r="C1376" s="384"/>
    </row>
    <row r="1377" spans="1:3" s="381" customFormat="1" ht="11.25">
      <c r="A1377" s="382"/>
      <c r="B1377" s="383"/>
      <c r="C1377" s="384"/>
    </row>
    <row r="1378" spans="1:3" s="381" customFormat="1" ht="11.25">
      <c r="A1378" s="382"/>
      <c r="B1378" s="383"/>
      <c r="C1378" s="384"/>
    </row>
    <row r="1379" spans="1:3" s="381" customFormat="1" ht="11.25">
      <c r="A1379" s="382"/>
      <c r="B1379" s="383"/>
      <c r="C1379" s="384"/>
    </row>
    <row r="1380" spans="1:3" s="381" customFormat="1" ht="11.25">
      <c r="A1380" s="382"/>
      <c r="B1380" s="383"/>
      <c r="C1380" s="384"/>
    </row>
    <row r="1381" spans="1:3" s="381" customFormat="1" ht="11.25">
      <c r="A1381" s="382"/>
      <c r="B1381" s="383"/>
      <c r="C1381" s="384"/>
    </row>
    <row r="1382" spans="1:3" s="381" customFormat="1" ht="11.25">
      <c r="A1382" s="382"/>
      <c r="B1382" s="383"/>
      <c r="C1382" s="384"/>
    </row>
    <row r="1383" spans="1:3" s="381" customFormat="1" ht="11.25">
      <c r="A1383" s="382"/>
      <c r="B1383" s="383"/>
      <c r="C1383" s="384"/>
    </row>
    <row r="1384" spans="1:3" s="381" customFormat="1" ht="11.25">
      <c r="A1384" s="382"/>
      <c r="B1384" s="383"/>
      <c r="C1384" s="384"/>
    </row>
    <row r="1385" spans="1:3" s="381" customFormat="1" ht="11.25">
      <c r="A1385" s="382"/>
      <c r="B1385" s="383"/>
      <c r="C1385" s="384"/>
    </row>
    <row r="1386" spans="1:3" s="381" customFormat="1" ht="11.25">
      <c r="A1386" s="382"/>
      <c r="B1386" s="383"/>
      <c r="C1386" s="384"/>
    </row>
    <row r="1387" spans="1:3" s="381" customFormat="1" ht="11.25">
      <c r="A1387" s="382"/>
      <c r="B1387" s="383"/>
      <c r="C1387" s="384"/>
    </row>
    <row r="1388" spans="1:3" s="381" customFormat="1" ht="11.25">
      <c r="A1388" s="382"/>
      <c r="B1388" s="383"/>
      <c r="C1388" s="384"/>
    </row>
    <row r="1389" spans="1:3" s="381" customFormat="1" ht="11.25">
      <c r="A1389" s="382"/>
      <c r="B1389" s="383"/>
      <c r="C1389" s="384"/>
    </row>
    <row r="1390" spans="1:3" s="381" customFormat="1" ht="11.25">
      <c r="A1390" s="382"/>
      <c r="B1390" s="383"/>
      <c r="C1390" s="384"/>
    </row>
    <row r="1391" spans="1:3" s="381" customFormat="1" ht="11.25">
      <c r="A1391" s="382"/>
      <c r="B1391" s="383"/>
      <c r="C1391" s="384"/>
    </row>
    <row r="1392" spans="1:3" s="381" customFormat="1" ht="11.25">
      <c r="A1392" s="382"/>
      <c r="B1392" s="383"/>
      <c r="C1392" s="384"/>
    </row>
    <row r="1393" spans="1:3" s="381" customFormat="1" ht="11.25">
      <c r="A1393" s="382"/>
      <c r="B1393" s="383"/>
      <c r="C1393" s="384"/>
    </row>
    <row r="1394" spans="1:3" s="381" customFormat="1" ht="11.25">
      <c r="A1394" s="382"/>
      <c r="B1394" s="383"/>
      <c r="C1394" s="384"/>
    </row>
    <row r="1395" spans="1:3" s="381" customFormat="1" ht="11.25">
      <c r="A1395" s="382"/>
      <c r="B1395" s="383"/>
      <c r="C1395" s="384"/>
    </row>
    <row r="1396" spans="1:3" s="381" customFormat="1" ht="11.25">
      <c r="A1396" s="382"/>
      <c r="B1396" s="383"/>
      <c r="C1396" s="384"/>
    </row>
    <row r="1397" spans="1:3" s="381" customFormat="1" ht="11.25">
      <c r="A1397" s="382"/>
      <c r="B1397" s="383"/>
      <c r="C1397" s="384"/>
    </row>
    <row r="1398" spans="1:3" s="381" customFormat="1" ht="11.25">
      <c r="A1398" s="382"/>
      <c r="B1398" s="383"/>
      <c r="C1398" s="384"/>
    </row>
    <row r="1399" spans="1:3" s="381" customFormat="1" ht="11.25">
      <c r="A1399" s="382"/>
      <c r="B1399" s="383"/>
      <c r="C1399" s="384"/>
    </row>
    <row r="1400" spans="1:3" s="381" customFormat="1" ht="11.25">
      <c r="A1400" s="382"/>
      <c r="B1400" s="383"/>
      <c r="C1400" s="384"/>
    </row>
    <row r="1401" spans="1:3" s="381" customFormat="1" ht="11.25">
      <c r="A1401" s="382"/>
      <c r="B1401" s="383"/>
      <c r="C1401" s="384"/>
    </row>
    <row r="1402" spans="1:3" s="381" customFormat="1" ht="11.25">
      <c r="A1402" s="382"/>
      <c r="B1402" s="383"/>
      <c r="C1402" s="384"/>
    </row>
    <row r="1403" spans="1:3" s="381" customFormat="1" ht="11.25">
      <c r="A1403" s="382"/>
      <c r="B1403" s="383"/>
      <c r="C1403" s="384"/>
    </row>
    <row r="1404" spans="1:3" s="381" customFormat="1" ht="11.25">
      <c r="A1404" s="382"/>
      <c r="B1404" s="383"/>
      <c r="C1404" s="384"/>
    </row>
    <row r="1405" spans="1:3" s="381" customFormat="1" ht="11.25">
      <c r="A1405" s="382"/>
      <c r="B1405" s="383"/>
      <c r="C1405" s="384"/>
    </row>
    <row r="1406" spans="1:3" s="381" customFormat="1" ht="11.25">
      <c r="A1406" s="382"/>
      <c r="B1406" s="383"/>
      <c r="C1406" s="384"/>
    </row>
    <row r="1407" spans="1:3" s="381" customFormat="1" ht="11.25">
      <c r="A1407" s="382"/>
      <c r="B1407" s="383"/>
      <c r="C1407" s="384"/>
    </row>
    <row r="1408" spans="1:3" s="381" customFormat="1" ht="11.25">
      <c r="A1408" s="382"/>
      <c r="B1408" s="383"/>
      <c r="C1408" s="384"/>
    </row>
    <row r="1409" spans="1:3" s="381" customFormat="1" ht="11.25">
      <c r="A1409" s="382"/>
      <c r="B1409" s="383"/>
      <c r="C1409" s="384"/>
    </row>
    <row r="1410" spans="1:3" s="381" customFormat="1" ht="11.25">
      <c r="A1410" s="382"/>
      <c r="B1410" s="383"/>
      <c r="C1410" s="384"/>
    </row>
    <row r="1411" spans="1:3" s="381" customFormat="1" ht="11.25">
      <c r="A1411" s="382"/>
      <c r="B1411" s="383"/>
      <c r="C1411" s="384"/>
    </row>
    <row r="1412" spans="1:3" s="381" customFormat="1" ht="11.25">
      <c r="A1412" s="382"/>
      <c r="B1412" s="383"/>
      <c r="C1412" s="384"/>
    </row>
    <row r="1413" spans="1:3" s="381" customFormat="1" ht="11.25">
      <c r="A1413" s="382"/>
      <c r="B1413" s="383"/>
      <c r="C1413" s="384"/>
    </row>
    <row r="1414" spans="1:3" s="381" customFormat="1" ht="11.25">
      <c r="A1414" s="382"/>
      <c r="B1414" s="383"/>
      <c r="C1414" s="384"/>
    </row>
    <row r="1415" spans="1:3" s="381" customFormat="1" ht="11.25">
      <c r="A1415" s="382"/>
      <c r="B1415" s="383"/>
      <c r="C1415" s="384"/>
    </row>
    <row r="1416" spans="1:3" s="381" customFormat="1" ht="11.25">
      <c r="A1416" s="382"/>
      <c r="B1416" s="383"/>
      <c r="C1416" s="384"/>
    </row>
    <row r="1417" spans="1:3" s="381" customFormat="1" ht="11.25">
      <c r="A1417" s="382"/>
      <c r="B1417" s="383"/>
      <c r="C1417" s="384"/>
    </row>
    <row r="1418" spans="1:3" s="381" customFormat="1" ht="11.25">
      <c r="A1418" s="382"/>
      <c r="B1418" s="383"/>
      <c r="C1418" s="384"/>
    </row>
    <row r="1419" spans="1:3" s="381" customFormat="1" ht="11.25">
      <c r="A1419" s="382"/>
      <c r="B1419" s="383"/>
      <c r="C1419" s="384"/>
    </row>
    <row r="1420" spans="1:3" s="381" customFormat="1" ht="11.25">
      <c r="A1420" s="382"/>
      <c r="B1420" s="383"/>
      <c r="C1420" s="384"/>
    </row>
    <row r="1421" spans="1:3" s="381" customFormat="1" ht="11.25">
      <c r="A1421" s="382"/>
      <c r="B1421" s="383"/>
      <c r="C1421" s="384"/>
    </row>
    <row r="1422" spans="1:3" s="381" customFormat="1" ht="11.25">
      <c r="A1422" s="382"/>
      <c r="B1422" s="383"/>
      <c r="C1422" s="384"/>
    </row>
    <row r="1423" spans="1:3" s="381" customFormat="1" ht="11.25">
      <c r="A1423" s="382"/>
      <c r="B1423" s="383"/>
      <c r="C1423" s="384"/>
    </row>
    <row r="1424" spans="1:3" s="381" customFormat="1" ht="11.25">
      <c r="A1424" s="382"/>
      <c r="B1424" s="383"/>
      <c r="C1424" s="384"/>
    </row>
    <row r="1425" spans="1:3" s="381" customFormat="1" ht="11.25">
      <c r="A1425" s="382"/>
      <c r="B1425" s="383"/>
      <c r="C1425" s="384"/>
    </row>
    <row r="1426" spans="1:3" s="381" customFormat="1" ht="11.25">
      <c r="A1426" s="382"/>
      <c r="B1426" s="383"/>
      <c r="C1426" s="384"/>
    </row>
    <row r="1427" spans="1:3" s="381" customFormat="1" ht="11.25">
      <c r="A1427" s="382"/>
      <c r="B1427" s="383"/>
      <c r="C1427" s="384"/>
    </row>
    <row r="1428" spans="1:3" s="381" customFormat="1" ht="11.25">
      <c r="A1428" s="382"/>
      <c r="B1428" s="383"/>
      <c r="C1428" s="384"/>
    </row>
    <row r="1429" spans="1:3" s="381" customFormat="1" ht="11.25">
      <c r="A1429" s="382"/>
      <c r="B1429" s="383"/>
      <c r="C1429" s="384"/>
    </row>
    <row r="1430" spans="1:3" s="381" customFormat="1" ht="11.25">
      <c r="A1430" s="382"/>
      <c r="B1430" s="383"/>
      <c r="C1430" s="384"/>
    </row>
    <row r="1431" spans="1:3" s="381" customFormat="1" ht="11.25">
      <c r="A1431" s="382"/>
      <c r="B1431" s="383"/>
      <c r="C1431" s="384"/>
    </row>
    <row r="1432" spans="1:3" s="381" customFormat="1" ht="11.25">
      <c r="A1432" s="382"/>
      <c r="B1432" s="383"/>
      <c r="C1432" s="384"/>
    </row>
    <row r="1433" spans="1:3" s="381" customFormat="1" ht="11.25">
      <c r="A1433" s="382"/>
      <c r="B1433" s="383"/>
      <c r="C1433" s="384"/>
    </row>
    <row r="1434" spans="1:3" s="381" customFormat="1" ht="11.25">
      <c r="A1434" s="382"/>
      <c r="B1434" s="383"/>
      <c r="C1434" s="384"/>
    </row>
    <row r="1435" spans="1:3" s="381" customFormat="1" ht="11.25">
      <c r="A1435" s="382"/>
      <c r="B1435" s="383"/>
      <c r="C1435" s="384"/>
    </row>
    <row r="1436" spans="1:3" s="381" customFormat="1" ht="11.25">
      <c r="A1436" s="382"/>
      <c r="B1436" s="383"/>
      <c r="C1436" s="384"/>
    </row>
    <row r="1437" spans="1:3" s="381" customFormat="1" ht="11.25">
      <c r="A1437" s="382"/>
      <c r="B1437" s="383"/>
      <c r="C1437" s="384"/>
    </row>
    <row r="1438" spans="1:3" s="381" customFormat="1" ht="11.25">
      <c r="A1438" s="382"/>
      <c r="B1438" s="383"/>
      <c r="C1438" s="384"/>
    </row>
    <row r="1439" spans="1:3" s="381" customFormat="1" ht="11.25">
      <c r="A1439" s="382"/>
      <c r="B1439" s="383"/>
      <c r="C1439" s="384"/>
    </row>
    <row r="1440" spans="1:3" s="381" customFormat="1" ht="11.25">
      <c r="A1440" s="382"/>
      <c r="B1440" s="383"/>
      <c r="C1440" s="384"/>
    </row>
    <row r="1441" spans="1:3" s="381" customFormat="1" ht="11.25">
      <c r="A1441" s="382"/>
      <c r="B1441" s="383"/>
      <c r="C1441" s="384"/>
    </row>
    <row r="1442" spans="1:3" s="381" customFormat="1" ht="11.25">
      <c r="A1442" s="382"/>
      <c r="B1442" s="383"/>
      <c r="C1442" s="384"/>
    </row>
    <row r="1443" spans="1:3" s="381" customFormat="1" ht="11.25">
      <c r="A1443" s="382"/>
      <c r="B1443" s="383"/>
      <c r="C1443" s="384"/>
    </row>
    <row r="1444" spans="1:3" s="381" customFormat="1" ht="11.25">
      <c r="A1444" s="382"/>
      <c r="B1444" s="383"/>
      <c r="C1444" s="384"/>
    </row>
    <row r="1445" spans="1:3" s="381" customFormat="1" ht="11.25">
      <c r="A1445" s="382"/>
      <c r="B1445" s="383"/>
      <c r="C1445" s="384"/>
    </row>
    <row r="1446" spans="1:3" s="381" customFormat="1" ht="11.25">
      <c r="A1446" s="382"/>
      <c r="B1446" s="383"/>
      <c r="C1446" s="384"/>
    </row>
    <row r="1447" spans="1:3" s="381" customFormat="1" ht="11.25">
      <c r="A1447" s="382"/>
      <c r="B1447" s="383"/>
      <c r="C1447" s="384"/>
    </row>
    <row r="1448" spans="1:3" s="381" customFormat="1" ht="11.25">
      <c r="A1448" s="382"/>
      <c r="B1448" s="383"/>
      <c r="C1448" s="384"/>
    </row>
    <row r="1449" spans="1:3" s="381" customFormat="1" ht="11.25">
      <c r="A1449" s="382"/>
      <c r="B1449" s="383"/>
      <c r="C1449" s="384"/>
    </row>
    <row r="1450" spans="1:3" s="381" customFormat="1" ht="11.25">
      <c r="A1450" s="382"/>
      <c r="B1450" s="383"/>
      <c r="C1450" s="384"/>
    </row>
    <row r="1451" spans="1:3" s="381" customFormat="1" ht="11.25">
      <c r="A1451" s="382"/>
      <c r="B1451" s="383"/>
      <c r="C1451" s="384"/>
    </row>
    <row r="1452" spans="1:3" s="381" customFormat="1" ht="11.25">
      <c r="A1452" s="382"/>
      <c r="B1452" s="383"/>
      <c r="C1452" s="384"/>
    </row>
    <row r="1453" spans="1:3" s="381" customFormat="1" ht="11.25">
      <c r="A1453" s="382"/>
      <c r="B1453" s="383"/>
      <c r="C1453" s="384"/>
    </row>
    <row r="1454" spans="1:3" s="381" customFormat="1" ht="11.25">
      <c r="A1454" s="382"/>
      <c r="B1454" s="383"/>
      <c r="C1454" s="384"/>
    </row>
    <row r="1455" spans="1:3" s="381" customFormat="1" ht="11.25">
      <c r="A1455" s="382"/>
      <c r="B1455" s="383"/>
      <c r="C1455" s="384"/>
    </row>
    <row r="1456" spans="1:3" s="381" customFormat="1" ht="11.25">
      <c r="A1456" s="382"/>
      <c r="B1456" s="383"/>
      <c r="C1456" s="384"/>
    </row>
    <row r="1457" spans="1:3" s="381" customFormat="1" ht="11.25">
      <c r="A1457" s="382"/>
      <c r="B1457" s="383"/>
      <c r="C1457" s="384"/>
    </row>
    <row r="1458" spans="1:3" s="381" customFormat="1" ht="11.25">
      <c r="A1458" s="382"/>
      <c r="B1458" s="383"/>
      <c r="C1458" s="384"/>
    </row>
    <row r="1459" spans="1:3" s="381" customFormat="1" ht="11.25">
      <c r="A1459" s="382"/>
      <c r="B1459" s="383"/>
      <c r="C1459" s="384"/>
    </row>
    <row r="1460" spans="1:3" s="381" customFormat="1" ht="11.25">
      <c r="A1460" s="382"/>
      <c r="B1460" s="383"/>
      <c r="C1460" s="384"/>
    </row>
    <row r="1461" spans="1:3" s="381" customFormat="1" ht="11.25">
      <c r="A1461" s="382"/>
      <c r="B1461" s="383"/>
      <c r="C1461" s="384"/>
    </row>
    <row r="1462" spans="1:3" s="381" customFormat="1" ht="11.25">
      <c r="A1462" s="382"/>
      <c r="B1462" s="383"/>
      <c r="C1462" s="384"/>
    </row>
    <row r="1463" spans="1:3" s="381" customFormat="1" ht="11.25">
      <c r="A1463" s="382"/>
      <c r="B1463" s="383"/>
      <c r="C1463" s="384"/>
    </row>
    <row r="1464" spans="1:3" s="381" customFormat="1" ht="11.25">
      <c r="A1464" s="382"/>
      <c r="B1464" s="383"/>
      <c r="C1464" s="384"/>
    </row>
    <row r="1465" spans="1:3" s="381" customFormat="1" ht="11.25">
      <c r="A1465" s="382"/>
      <c r="B1465" s="383"/>
      <c r="C1465" s="384"/>
    </row>
    <row r="1466" spans="1:3" s="381" customFormat="1" ht="11.25">
      <c r="A1466" s="382"/>
      <c r="B1466" s="383"/>
      <c r="C1466" s="384"/>
    </row>
    <row r="1467" spans="1:3" s="381" customFormat="1" ht="11.25">
      <c r="A1467" s="382"/>
      <c r="B1467" s="383"/>
      <c r="C1467" s="384"/>
    </row>
    <row r="1468" spans="1:3" s="381" customFormat="1" ht="11.25">
      <c r="A1468" s="382"/>
      <c r="B1468" s="383"/>
      <c r="C1468" s="384"/>
    </row>
    <row r="1469" spans="1:3" s="381" customFormat="1" ht="11.25">
      <c r="A1469" s="382"/>
      <c r="B1469" s="383"/>
      <c r="C1469" s="384"/>
    </row>
    <row r="1470" spans="1:3" s="381" customFormat="1" ht="11.25">
      <c r="A1470" s="382"/>
      <c r="B1470" s="383"/>
      <c r="C1470" s="384"/>
    </row>
    <row r="1471" spans="1:3" s="381" customFormat="1" ht="11.25">
      <c r="A1471" s="382"/>
      <c r="B1471" s="383"/>
      <c r="C1471" s="384"/>
    </row>
    <row r="1472" spans="1:3" s="381" customFormat="1" ht="11.25">
      <c r="A1472" s="382"/>
      <c r="B1472" s="383"/>
      <c r="C1472" s="384"/>
    </row>
    <row r="1473" spans="1:3" s="381" customFormat="1" ht="11.25">
      <c r="A1473" s="382"/>
      <c r="B1473" s="383"/>
      <c r="C1473" s="384"/>
    </row>
    <row r="1474" spans="1:3" s="381" customFormat="1" ht="11.25">
      <c r="A1474" s="382"/>
      <c r="B1474" s="383"/>
      <c r="C1474" s="384"/>
    </row>
    <row r="1475" spans="1:3" s="381" customFormat="1" ht="11.25">
      <c r="A1475" s="382"/>
      <c r="B1475" s="383"/>
      <c r="C1475" s="384"/>
    </row>
    <row r="1476" spans="1:3" s="381" customFormat="1" ht="11.25">
      <c r="A1476" s="382"/>
      <c r="B1476" s="383"/>
      <c r="C1476" s="384"/>
    </row>
    <row r="1477" spans="1:3" s="381" customFormat="1" ht="11.25">
      <c r="A1477" s="382"/>
      <c r="B1477" s="383"/>
      <c r="C1477" s="384"/>
    </row>
    <row r="1478" spans="1:3" s="381" customFormat="1" ht="11.25">
      <c r="A1478" s="382"/>
      <c r="B1478" s="383"/>
      <c r="C1478" s="384"/>
    </row>
    <row r="1479" spans="1:3" s="381" customFormat="1" ht="11.25">
      <c r="A1479" s="382"/>
      <c r="B1479" s="383"/>
      <c r="C1479" s="384"/>
    </row>
    <row r="1480" spans="1:3" s="381" customFormat="1" ht="11.25">
      <c r="A1480" s="382"/>
      <c r="B1480" s="383"/>
      <c r="C1480" s="384"/>
    </row>
    <row r="1481" spans="1:3" s="381" customFormat="1" ht="11.25">
      <c r="A1481" s="382"/>
      <c r="B1481" s="383"/>
      <c r="C1481" s="384"/>
    </row>
    <row r="1482" spans="1:3" s="381" customFormat="1" ht="11.25">
      <c r="A1482" s="382"/>
      <c r="B1482" s="383"/>
      <c r="C1482" s="384"/>
    </row>
    <row r="1483" spans="1:3" s="381" customFormat="1" ht="11.25">
      <c r="A1483" s="382"/>
      <c r="B1483" s="383"/>
      <c r="C1483" s="384"/>
    </row>
    <row r="1484" spans="1:3" s="381" customFormat="1" ht="11.25">
      <c r="A1484" s="382"/>
      <c r="B1484" s="383"/>
      <c r="C1484" s="384"/>
    </row>
    <row r="1485" spans="1:3" s="381" customFormat="1" ht="11.25">
      <c r="A1485" s="382"/>
      <c r="B1485" s="383"/>
      <c r="C1485" s="384"/>
    </row>
    <row r="1486" spans="1:3" s="381" customFormat="1" ht="11.25">
      <c r="A1486" s="382"/>
      <c r="B1486" s="383"/>
      <c r="C1486" s="384"/>
    </row>
    <row r="1487" spans="1:3" s="381" customFormat="1" ht="11.25">
      <c r="A1487" s="382"/>
      <c r="B1487" s="383"/>
      <c r="C1487" s="384"/>
    </row>
    <row r="1488" spans="1:3" s="381" customFormat="1" ht="11.25">
      <c r="A1488" s="382"/>
      <c r="B1488" s="383"/>
      <c r="C1488" s="384"/>
    </row>
    <row r="1489" spans="1:3" s="381" customFormat="1" ht="11.25">
      <c r="A1489" s="382"/>
      <c r="B1489" s="383"/>
      <c r="C1489" s="384"/>
    </row>
    <row r="1490" spans="1:3" s="381" customFormat="1" ht="11.25">
      <c r="A1490" s="382"/>
      <c r="B1490" s="383"/>
      <c r="C1490" s="384"/>
    </row>
    <row r="1491" spans="1:3" s="381" customFormat="1" ht="11.25">
      <c r="A1491" s="382"/>
      <c r="B1491" s="383"/>
      <c r="C1491" s="384"/>
    </row>
    <row r="1492" spans="1:3" s="381" customFormat="1" ht="11.25">
      <c r="A1492" s="382"/>
      <c r="B1492" s="383"/>
      <c r="C1492" s="384"/>
    </row>
    <row r="1493" spans="1:3" s="381" customFormat="1" ht="11.25">
      <c r="A1493" s="382"/>
      <c r="B1493" s="383"/>
      <c r="C1493" s="384"/>
    </row>
    <row r="1494" spans="1:3" s="381" customFormat="1" ht="11.25">
      <c r="A1494" s="382"/>
      <c r="B1494" s="383"/>
      <c r="C1494" s="384"/>
    </row>
    <row r="1495" spans="1:3" s="381" customFormat="1" ht="11.25">
      <c r="A1495" s="382"/>
      <c r="B1495" s="383"/>
      <c r="C1495" s="384"/>
    </row>
    <row r="1496" spans="1:3" s="381" customFormat="1" ht="11.25">
      <c r="A1496" s="382"/>
      <c r="B1496" s="383"/>
      <c r="C1496" s="384"/>
    </row>
    <row r="1497" spans="1:3" s="381" customFormat="1" ht="11.25">
      <c r="A1497" s="382"/>
      <c r="B1497" s="383"/>
      <c r="C1497" s="384"/>
    </row>
    <row r="1498" spans="1:3" s="381" customFormat="1" ht="11.25">
      <c r="A1498" s="382"/>
      <c r="B1498" s="383"/>
      <c r="C1498" s="384"/>
    </row>
    <row r="1499" spans="1:3" s="381" customFormat="1" ht="11.25">
      <c r="A1499" s="382"/>
      <c r="B1499" s="383"/>
      <c r="C1499" s="384"/>
    </row>
    <row r="1500" spans="1:3" s="381" customFormat="1" ht="11.25">
      <c r="A1500" s="382"/>
      <c r="B1500" s="383"/>
      <c r="C1500" s="384"/>
    </row>
    <row r="1501" spans="1:3" s="381" customFormat="1" ht="11.25">
      <c r="A1501" s="382"/>
      <c r="B1501" s="383"/>
      <c r="C1501" s="384"/>
    </row>
    <row r="1502" spans="1:3" s="381" customFormat="1" ht="11.25">
      <c r="A1502" s="382"/>
      <c r="B1502" s="383"/>
      <c r="C1502" s="384"/>
    </row>
    <row r="1503" spans="1:3" s="381" customFormat="1" ht="11.25">
      <c r="A1503" s="382"/>
      <c r="B1503" s="383"/>
      <c r="C1503" s="384"/>
    </row>
    <row r="1504" spans="1:3" s="381" customFormat="1" ht="11.25">
      <c r="A1504" s="382"/>
      <c r="B1504" s="383"/>
      <c r="C1504" s="384"/>
    </row>
    <row r="1505" spans="1:3" s="381" customFormat="1" ht="11.25">
      <c r="A1505" s="382"/>
      <c r="B1505" s="383"/>
      <c r="C1505" s="384"/>
    </row>
    <row r="1506" spans="1:3" s="381" customFormat="1" ht="11.25">
      <c r="A1506" s="382"/>
      <c r="B1506" s="383"/>
      <c r="C1506" s="384"/>
    </row>
    <row r="1507" spans="1:3" s="381" customFormat="1" ht="11.25">
      <c r="A1507" s="382"/>
      <c r="B1507" s="383"/>
      <c r="C1507" s="384"/>
    </row>
    <row r="1508" spans="1:3" s="381" customFormat="1" ht="11.25">
      <c r="A1508" s="382"/>
      <c r="B1508" s="383"/>
      <c r="C1508" s="384"/>
    </row>
    <row r="1509" spans="1:3" s="381" customFormat="1" ht="11.25">
      <c r="A1509" s="382"/>
      <c r="B1509" s="383"/>
      <c r="C1509" s="384"/>
    </row>
    <row r="1510" spans="1:3" s="381" customFormat="1" ht="11.25">
      <c r="A1510" s="382"/>
      <c r="B1510" s="383"/>
      <c r="C1510" s="384"/>
    </row>
    <row r="1511" spans="1:3" s="381" customFormat="1" ht="11.25">
      <c r="A1511" s="382"/>
      <c r="B1511" s="383"/>
      <c r="C1511" s="384"/>
    </row>
    <row r="1512" spans="1:3" s="381" customFormat="1" ht="11.25">
      <c r="A1512" s="382"/>
      <c r="B1512" s="383"/>
      <c r="C1512" s="384"/>
    </row>
    <row r="1513" spans="1:3" s="381" customFormat="1" ht="11.25">
      <c r="A1513" s="382"/>
      <c r="B1513" s="383"/>
      <c r="C1513" s="384"/>
    </row>
    <row r="1514" spans="1:3" s="381" customFormat="1" ht="11.25">
      <c r="A1514" s="382"/>
      <c r="B1514" s="383"/>
      <c r="C1514" s="384"/>
    </row>
    <row r="1515" spans="1:3" s="381" customFormat="1" ht="11.25">
      <c r="A1515" s="382"/>
      <c r="B1515" s="383"/>
      <c r="C1515" s="384"/>
    </row>
    <row r="1516" spans="1:3" s="381" customFormat="1" ht="11.25">
      <c r="A1516" s="382"/>
      <c r="B1516" s="383"/>
      <c r="C1516" s="384"/>
    </row>
    <row r="1517" spans="1:3" s="381" customFormat="1" ht="11.25">
      <c r="A1517" s="382"/>
      <c r="B1517" s="383"/>
      <c r="C1517" s="384"/>
    </row>
    <row r="1518" spans="1:3" s="381" customFormat="1" ht="11.25">
      <c r="A1518" s="382"/>
      <c r="B1518" s="383"/>
      <c r="C1518" s="384"/>
    </row>
    <row r="1519" spans="1:3" s="381" customFormat="1" ht="11.25">
      <c r="A1519" s="382"/>
      <c r="B1519" s="383"/>
      <c r="C1519" s="384"/>
    </row>
    <row r="1520" spans="1:3" s="381" customFormat="1" ht="11.25">
      <c r="A1520" s="382"/>
      <c r="B1520" s="383"/>
      <c r="C1520" s="384"/>
    </row>
    <row r="1521" spans="1:3" s="381" customFormat="1" ht="11.25">
      <c r="A1521" s="382"/>
      <c r="B1521" s="383"/>
      <c r="C1521" s="384"/>
    </row>
    <row r="1522" spans="1:3" s="381" customFormat="1" ht="11.25">
      <c r="A1522" s="382"/>
      <c r="B1522" s="383"/>
      <c r="C1522" s="384"/>
    </row>
    <row r="1523" spans="1:3" s="381" customFormat="1" ht="11.25">
      <c r="A1523" s="382"/>
      <c r="B1523" s="383"/>
      <c r="C1523" s="384"/>
    </row>
    <row r="1524" spans="1:3" s="381" customFormat="1" ht="11.25">
      <c r="A1524" s="382"/>
      <c r="B1524" s="383"/>
      <c r="C1524" s="384"/>
    </row>
    <row r="1525" spans="1:3" s="381" customFormat="1" ht="11.25">
      <c r="A1525" s="382"/>
      <c r="B1525" s="383"/>
      <c r="C1525" s="384"/>
    </row>
    <row r="1526" spans="1:3" s="381" customFormat="1" ht="11.25">
      <c r="A1526" s="382"/>
      <c r="B1526" s="383"/>
      <c r="C1526" s="384"/>
    </row>
    <row r="1527" spans="1:3" s="381" customFormat="1" ht="11.25">
      <c r="A1527" s="382"/>
      <c r="B1527" s="383"/>
      <c r="C1527" s="384"/>
    </row>
    <row r="1528" spans="1:3" s="381" customFormat="1" ht="11.25">
      <c r="A1528" s="382"/>
      <c r="B1528" s="383"/>
      <c r="C1528" s="384"/>
    </row>
    <row r="1529" spans="1:3" s="381" customFormat="1" ht="11.25">
      <c r="A1529" s="382"/>
      <c r="B1529" s="383"/>
      <c r="C1529" s="384"/>
    </row>
    <row r="1530" spans="1:3" s="381" customFormat="1" ht="11.25">
      <c r="A1530" s="382"/>
      <c r="B1530" s="383"/>
      <c r="C1530" s="384"/>
    </row>
    <row r="1531" spans="1:3" s="381" customFormat="1" ht="11.25">
      <c r="A1531" s="382"/>
      <c r="B1531" s="383"/>
      <c r="C1531" s="384"/>
    </row>
    <row r="1532" spans="1:3" s="381" customFormat="1" ht="11.25">
      <c r="A1532" s="382"/>
      <c r="B1532" s="383"/>
      <c r="C1532" s="384"/>
    </row>
    <row r="1533" spans="1:3" s="381" customFormat="1" ht="11.25">
      <c r="A1533" s="382"/>
      <c r="B1533" s="383"/>
      <c r="C1533" s="384"/>
    </row>
    <row r="1534" spans="1:3" s="381" customFormat="1" ht="11.25">
      <c r="A1534" s="382"/>
      <c r="B1534" s="383"/>
      <c r="C1534" s="384"/>
    </row>
    <row r="1535" spans="1:3" s="381" customFormat="1" ht="11.25">
      <c r="A1535" s="382"/>
      <c r="B1535" s="383"/>
      <c r="C1535" s="384"/>
    </row>
    <row r="1536" spans="1:3" s="381" customFormat="1" ht="11.25">
      <c r="A1536" s="382"/>
      <c r="B1536" s="383"/>
      <c r="C1536" s="384"/>
    </row>
    <row r="1537" spans="1:3" s="381" customFormat="1" ht="11.25">
      <c r="A1537" s="382"/>
      <c r="B1537" s="383"/>
      <c r="C1537" s="384"/>
    </row>
    <row r="1538" spans="1:3" s="381" customFormat="1" ht="11.25">
      <c r="A1538" s="382"/>
      <c r="B1538" s="383"/>
      <c r="C1538" s="384"/>
    </row>
    <row r="1539" spans="1:3" s="381" customFormat="1" ht="11.25">
      <c r="A1539" s="382"/>
      <c r="B1539" s="383"/>
      <c r="C1539" s="384"/>
    </row>
    <row r="1540" spans="1:3" s="381" customFormat="1" ht="11.25">
      <c r="A1540" s="382"/>
      <c r="B1540" s="383"/>
      <c r="C1540" s="384"/>
    </row>
    <row r="1541" spans="1:3" s="381" customFormat="1" ht="11.25">
      <c r="A1541" s="382"/>
      <c r="B1541" s="383"/>
      <c r="C1541" s="384"/>
    </row>
    <row r="1542" spans="1:3" s="381" customFormat="1" ht="11.25">
      <c r="A1542" s="382"/>
      <c r="B1542" s="383"/>
      <c r="C1542" s="384"/>
    </row>
    <row r="1543" spans="1:3" s="381" customFormat="1" ht="11.25">
      <c r="A1543" s="382"/>
      <c r="B1543" s="383"/>
      <c r="C1543" s="384"/>
    </row>
    <row r="1544" spans="1:3" s="381" customFormat="1" ht="11.25">
      <c r="A1544" s="382"/>
      <c r="B1544" s="383"/>
      <c r="C1544" s="384"/>
    </row>
    <row r="1545" spans="1:3" s="381" customFormat="1" ht="11.25">
      <c r="A1545" s="382"/>
      <c r="B1545" s="383"/>
      <c r="C1545" s="384"/>
    </row>
    <row r="1546" spans="1:3" s="381" customFormat="1" ht="11.25">
      <c r="A1546" s="382"/>
      <c r="B1546" s="383"/>
      <c r="C1546" s="384"/>
    </row>
    <row r="1547" spans="1:3" s="381" customFormat="1" ht="11.25">
      <c r="A1547" s="382"/>
      <c r="B1547" s="383"/>
      <c r="C1547" s="384"/>
    </row>
    <row r="1548" spans="1:3" s="381" customFormat="1" ht="11.25">
      <c r="A1548" s="382"/>
      <c r="B1548" s="383"/>
      <c r="C1548" s="384"/>
    </row>
    <row r="1549" spans="1:3" s="381" customFormat="1" ht="11.25">
      <c r="A1549" s="382"/>
      <c r="B1549" s="383"/>
      <c r="C1549" s="384"/>
    </row>
    <row r="1550" spans="1:3" s="381" customFormat="1" ht="11.25">
      <c r="A1550" s="382"/>
      <c r="B1550" s="383"/>
      <c r="C1550" s="384"/>
    </row>
    <row r="1551" spans="1:3" s="381" customFormat="1" ht="11.25">
      <c r="A1551" s="382"/>
      <c r="B1551" s="383"/>
      <c r="C1551" s="384"/>
    </row>
    <row r="1552" spans="1:3" s="381" customFormat="1" ht="11.25">
      <c r="A1552" s="382"/>
      <c r="B1552" s="383"/>
      <c r="C1552" s="384"/>
    </row>
    <row r="1553" spans="1:3" s="381" customFormat="1" ht="11.25">
      <c r="A1553" s="382"/>
      <c r="B1553" s="383"/>
      <c r="C1553" s="384"/>
    </row>
    <row r="1554" spans="1:3" s="381" customFormat="1" ht="11.25">
      <c r="A1554" s="382"/>
      <c r="B1554" s="383"/>
      <c r="C1554" s="384"/>
    </row>
    <row r="1555" spans="1:3" s="381" customFormat="1" ht="11.25">
      <c r="A1555" s="382"/>
      <c r="B1555" s="383"/>
      <c r="C1555" s="384"/>
    </row>
    <row r="1556" spans="1:3" s="381" customFormat="1" ht="11.25">
      <c r="A1556" s="382"/>
      <c r="B1556" s="383"/>
      <c r="C1556" s="384"/>
    </row>
    <row r="1557" spans="1:3" s="381" customFormat="1" ht="11.25">
      <c r="A1557" s="382"/>
      <c r="B1557" s="383"/>
      <c r="C1557" s="384"/>
    </row>
    <row r="1558" spans="1:3" s="381" customFormat="1" ht="11.25">
      <c r="A1558" s="382"/>
      <c r="B1558" s="383"/>
      <c r="C1558" s="384"/>
    </row>
    <row r="1559" spans="1:3" s="381" customFormat="1" ht="11.25">
      <c r="A1559" s="382"/>
      <c r="B1559" s="383"/>
      <c r="C1559" s="384"/>
    </row>
    <row r="1560" spans="1:3" s="381" customFormat="1" ht="11.25">
      <c r="A1560" s="382"/>
      <c r="B1560" s="383"/>
      <c r="C1560" s="384"/>
    </row>
    <row r="1561" spans="1:3" s="381" customFormat="1" ht="11.25">
      <c r="A1561" s="382"/>
      <c r="B1561" s="383"/>
      <c r="C1561" s="384"/>
    </row>
    <row r="1562" spans="1:3" s="381" customFormat="1" ht="11.25">
      <c r="A1562" s="382"/>
      <c r="B1562" s="383"/>
      <c r="C1562" s="384"/>
    </row>
    <row r="1563" spans="1:3" s="381" customFormat="1" ht="11.25">
      <c r="A1563" s="382"/>
      <c r="B1563" s="383"/>
      <c r="C1563" s="384"/>
    </row>
    <row r="1564" spans="1:3" s="381" customFormat="1" ht="11.25">
      <c r="A1564" s="382"/>
      <c r="B1564" s="383"/>
      <c r="C1564" s="384"/>
    </row>
    <row r="1565" spans="1:3" s="381" customFormat="1" ht="11.25">
      <c r="A1565" s="382"/>
      <c r="B1565" s="383"/>
      <c r="C1565" s="384"/>
    </row>
    <row r="1566" spans="1:3" s="381" customFormat="1" ht="11.25">
      <c r="A1566" s="382"/>
      <c r="B1566" s="383"/>
      <c r="C1566" s="384"/>
    </row>
    <row r="1567" spans="1:3" s="381" customFormat="1" ht="11.25">
      <c r="A1567" s="382"/>
      <c r="B1567" s="383"/>
      <c r="C1567" s="384"/>
    </row>
    <row r="1568" spans="1:3" s="381" customFormat="1" ht="11.25">
      <c r="A1568" s="382"/>
      <c r="B1568" s="383"/>
      <c r="C1568" s="384"/>
    </row>
    <row r="1569" spans="1:3" s="381" customFormat="1" ht="11.25">
      <c r="A1569" s="382"/>
      <c r="B1569" s="383"/>
      <c r="C1569" s="384"/>
    </row>
    <row r="1570" spans="1:3" s="381" customFormat="1" ht="11.25">
      <c r="A1570" s="382"/>
      <c r="B1570" s="383"/>
      <c r="C1570" s="384"/>
    </row>
    <row r="1571" spans="1:3" s="381" customFormat="1" ht="11.25">
      <c r="A1571" s="382"/>
      <c r="B1571" s="383"/>
      <c r="C1571" s="384"/>
    </row>
    <row r="1572" spans="1:3" s="381" customFormat="1" ht="11.25">
      <c r="A1572" s="382"/>
      <c r="B1572" s="383"/>
      <c r="C1572" s="384"/>
    </row>
    <row r="1573" spans="1:3" s="381" customFormat="1" ht="11.25">
      <c r="A1573" s="382"/>
      <c r="B1573" s="383"/>
      <c r="C1573" s="384"/>
    </row>
    <row r="1574" spans="1:3" s="381" customFormat="1" ht="11.25">
      <c r="A1574" s="382"/>
      <c r="B1574" s="383"/>
      <c r="C1574" s="384"/>
    </row>
    <row r="1575" spans="1:3" s="381" customFormat="1" ht="11.25">
      <c r="A1575" s="382"/>
      <c r="B1575" s="383"/>
      <c r="C1575" s="384"/>
    </row>
    <row r="1576" spans="1:3" s="381" customFormat="1" ht="11.25">
      <c r="A1576" s="382"/>
      <c r="B1576" s="383"/>
      <c r="C1576" s="384"/>
    </row>
    <row r="1577" spans="1:3" s="381" customFormat="1" ht="11.25">
      <c r="A1577" s="382"/>
      <c r="B1577" s="383"/>
      <c r="C1577" s="384"/>
    </row>
    <row r="1578" spans="1:3" s="381" customFormat="1" ht="11.25">
      <c r="A1578" s="382"/>
      <c r="B1578" s="383"/>
      <c r="C1578" s="384"/>
    </row>
    <row r="1579" spans="1:3" s="381" customFormat="1" ht="11.25">
      <c r="A1579" s="382"/>
      <c r="B1579" s="383"/>
      <c r="C1579" s="384"/>
    </row>
    <row r="1580" spans="1:3" s="381" customFormat="1" ht="11.25">
      <c r="A1580" s="382"/>
      <c r="B1580" s="383"/>
      <c r="C1580" s="384"/>
    </row>
    <row r="1581" spans="1:3" s="381" customFormat="1" ht="11.25">
      <c r="A1581" s="382"/>
      <c r="B1581" s="383"/>
      <c r="C1581" s="384"/>
    </row>
    <row r="1582" spans="1:3" s="381" customFormat="1" ht="11.25">
      <c r="A1582" s="382"/>
      <c r="B1582" s="383"/>
      <c r="C1582" s="384"/>
    </row>
    <row r="1583" spans="1:3" s="381" customFormat="1" ht="11.25">
      <c r="A1583" s="382"/>
      <c r="B1583" s="383"/>
      <c r="C1583" s="384"/>
    </row>
    <row r="1584" spans="1:3" s="381" customFormat="1" ht="11.25">
      <c r="A1584" s="382"/>
      <c r="B1584" s="383"/>
      <c r="C1584" s="384"/>
    </row>
    <row r="1585" spans="1:3" s="381" customFormat="1" ht="11.25">
      <c r="A1585" s="382"/>
      <c r="B1585" s="383"/>
      <c r="C1585" s="384"/>
    </row>
    <row r="1586" spans="1:3" s="381" customFormat="1" ht="11.25">
      <c r="A1586" s="382"/>
      <c r="B1586" s="383"/>
      <c r="C1586" s="384"/>
    </row>
    <row r="1587" spans="1:3" s="381" customFormat="1" ht="11.25">
      <c r="A1587" s="382"/>
      <c r="B1587" s="383"/>
      <c r="C1587" s="384"/>
    </row>
    <row r="1588" spans="1:3" s="381" customFormat="1" ht="11.25">
      <c r="A1588" s="382"/>
      <c r="B1588" s="383"/>
      <c r="C1588" s="384"/>
    </row>
    <row r="1589" spans="1:3" s="381" customFormat="1" ht="11.25">
      <c r="A1589" s="382"/>
      <c r="B1589" s="383"/>
      <c r="C1589" s="384"/>
    </row>
    <row r="1590" spans="1:3" s="381" customFormat="1" ht="11.25">
      <c r="A1590" s="382"/>
      <c r="B1590" s="383"/>
      <c r="C1590" s="384"/>
    </row>
    <row r="1591" spans="1:3" s="381" customFormat="1" ht="11.25">
      <c r="A1591" s="382"/>
      <c r="B1591" s="383"/>
      <c r="C1591" s="384"/>
    </row>
    <row r="1592" spans="1:3" s="381" customFormat="1" ht="11.25">
      <c r="A1592" s="382"/>
      <c r="B1592" s="383"/>
      <c r="C1592" s="384"/>
    </row>
    <row r="1593" spans="1:3" s="381" customFormat="1" ht="11.25">
      <c r="A1593" s="382"/>
      <c r="B1593" s="383"/>
      <c r="C1593" s="384"/>
    </row>
    <row r="1594" spans="1:3" s="381" customFormat="1" ht="11.25">
      <c r="A1594" s="382"/>
      <c r="B1594" s="383"/>
      <c r="C1594" s="384"/>
    </row>
    <row r="1595" spans="1:3" s="381" customFormat="1" ht="11.25">
      <c r="A1595" s="382"/>
      <c r="B1595" s="383"/>
      <c r="C1595" s="384"/>
    </row>
    <row r="1596" spans="1:3" s="381" customFormat="1" ht="11.25">
      <c r="A1596" s="382"/>
      <c r="B1596" s="383"/>
      <c r="C1596" s="384"/>
    </row>
    <row r="1597" spans="1:3" s="381" customFormat="1" ht="11.25">
      <c r="A1597" s="382"/>
      <c r="B1597" s="383"/>
      <c r="C1597" s="384"/>
    </row>
    <row r="1598" spans="1:3" s="381" customFormat="1" ht="11.25">
      <c r="A1598" s="382"/>
      <c r="B1598" s="383"/>
      <c r="C1598" s="384"/>
    </row>
    <row r="1599" spans="1:3" s="381" customFormat="1" ht="11.25">
      <c r="A1599" s="382"/>
      <c r="B1599" s="383"/>
      <c r="C1599" s="384"/>
    </row>
    <row r="1600" spans="1:3" s="381" customFormat="1" ht="11.25">
      <c r="A1600" s="382"/>
      <c r="B1600" s="383"/>
      <c r="C1600" s="384"/>
    </row>
    <row r="1601" spans="1:3" s="381" customFormat="1" ht="11.25">
      <c r="A1601" s="382"/>
      <c r="B1601" s="383"/>
      <c r="C1601" s="384"/>
    </row>
    <row r="1602" spans="1:3" s="381" customFormat="1" ht="11.25">
      <c r="A1602" s="382"/>
      <c r="B1602" s="383"/>
      <c r="C1602" s="384"/>
    </row>
    <row r="1603" spans="1:3" s="381" customFormat="1" ht="11.25">
      <c r="A1603" s="382"/>
      <c r="B1603" s="383"/>
      <c r="C1603" s="384"/>
    </row>
    <row r="1604" spans="1:3" s="381" customFormat="1" ht="11.25">
      <c r="A1604" s="382"/>
      <c r="B1604" s="383"/>
      <c r="C1604" s="384"/>
    </row>
    <row r="1605" spans="1:3" s="381" customFormat="1" ht="11.25">
      <c r="A1605" s="382"/>
      <c r="B1605" s="383"/>
      <c r="C1605" s="384"/>
    </row>
    <row r="1606" spans="1:3" s="381" customFormat="1" ht="11.25">
      <c r="A1606" s="382"/>
      <c r="B1606" s="383"/>
      <c r="C1606" s="384"/>
    </row>
    <row r="1607" spans="1:3" s="381" customFormat="1" ht="11.25">
      <c r="A1607" s="382"/>
      <c r="B1607" s="383"/>
      <c r="C1607" s="384"/>
    </row>
    <row r="1608" spans="1:3" s="381" customFormat="1" ht="11.25">
      <c r="A1608" s="382"/>
      <c r="B1608" s="383"/>
      <c r="C1608" s="384"/>
    </row>
    <row r="1609" spans="1:3" s="381" customFormat="1" ht="11.25">
      <c r="A1609" s="382"/>
      <c r="B1609" s="383"/>
      <c r="C1609" s="384"/>
    </row>
    <row r="1610" spans="1:3" s="381" customFormat="1" ht="11.25">
      <c r="A1610" s="382"/>
      <c r="B1610" s="383"/>
      <c r="C1610" s="384"/>
    </row>
    <row r="1611" spans="1:3" s="381" customFormat="1" ht="11.25">
      <c r="A1611" s="382"/>
      <c r="B1611" s="383"/>
      <c r="C1611" s="384"/>
    </row>
    <row r="1612" spans="1:3" s="381" customFormat="1" ht="11.25">
      <c r="A1612" s="382"/>
      <c r="B1612" s="383"/>
      <c r="C1612" s="384"/>
    </row>
    <row r="1613" spans="1:3" s="381" customFormat="1" ht="11.25">
      <c r="A1613" s="382"/>
      <c r="B1613" s="383"/>
      <c r="C1613" s="384"/>
    </row>
    <row r="1614" spans="1:3" s="381" customFormat="1" ht="11.25">
      <c r="A1614" s="382"/>
      <c r="B1614" s="383"/>
      <c r="C1614" s="384"/>
    </row>
    <row r="1615" spans="1:3" s="381" customFormat="1" ht="11.25">
      <c r="A1615" s="382"/>
      <c r="B1615" s="383"/>
      <c r="C1615" s="384"/>
    </row>
    <row r="1616" spans="1:3" s="381" customFormat="1" ht="11.25">
      <c r="A1616" s="382"/>
      <c r="B1616" s="383"/>
      <c r="C1616" s="384"/>
    </row>
    <row r="1617" spans="1:3" s="381" customFormat="1" ht="11.25">
      <c r="A1617" s="382"/>
      <c r="B1617" s="383"/>
      <c r="C1617" s="384"/>
    </row>
    <row r="1618" spans="1:3" s="381" customFormat="1" ht="11.25">
      <c r="A1618" s="382"/>
      <c r="B1618" s="383"/>
      <c r="C1618" s="384"/>
    </row>
    <row r="1619" spans="1:3" s="381" customFormat="1" ht="11.25">
      <c r="A1619" s="382"/>
      <c r="B1619" s="383"/>
      <c r="C1619" s="384"/>
    </row>
    <row r="1620" spans="1:3" s="381" customFormat="1" ht="11.25">
      <c r="A1620" s="382"/>
      <c r="B1620" s="383"/>
      <c r="C1620" s="384"/>
    </row>
    <row r="1621" spans="1:3" s="381" customFormat="1" ht="11.25">
      <c r="A1621" s="382"/>
      <c r="B1621" s="383"/>
      <c r="C1621" s="384"/>
    </row>
    <row r="1622" spans="1:3" s="381" customFormat="1" ht="11.25">
      <c r="A1622" s="382"/>
      <c r="B1622" s="383"/>
      <c r="C1622" s="384"/>
    </row>
    <row r="1623" spans="1:3" s="381" customFormat="1" ht="11.25">
      <c r="A1623" s="382"/>
      <c r="B1623" s="383"/>
      <c r="C1623" s="384"/>
    </row>
    <row r="1624" spans="1:3" s="381" customFormat="1" ht="11.25">
      <c r="A1624" s="382"/>
      <c r="B1624" s="383"/>
      <c r="C1624" s="384"/>
    </row>
    <row r="1625" spans="1:3" s="381" customFormat="1" ht="11.25">
      <c r="A1625" s="382"/>
      <c r="B1625" s="383"/>
      <c r="C1625" s="384"/>
    </row>
    <row r="1626" spans="1:3" s="381" customFormat="1" ht="11.25">
      <c r="A1626" s="382"/>
      <c r="B1626" s="383"/>
      <c r="C1626" s="384"/>
    </row>
    <row r="1627" spans="1:3" s="381" customFormat="1" ht="11.25">
      <c r="A1627" s="382"/>
      <c r="B1627" s="383"/>
      <c r="C1627" s="384"/>
    </row>
    <row r="1628" spans="1:3" s="381" customFormat="1" ht="11.25">
      <c r="A1628" s="382"/>
      <c r="B1628" s="383"/>
      <c r="C1628" s="384"/>
    </row>
    <row r="1629" spans="1:3" s="381" customFormat="1" ht="11.25">
      <c r="A1629" s="382"/>
      <c r="B1629" s="383"/>
      <c r="C1629" s="384"/>
    </row>
    <row r="1630" spans="1:3" s="381" customFormat="1" ht="11.25">
      <c r="A1630" s="382"/>
      <c r="B1630" s="383"/>
      <c r="C1630" s="384"/>
    </row>
    <row r="1631" spans="1:3" s="381" customFormat="1" ht="11.25">
      <c r="A1631" s="382"/>
      <c r="B1631" s="383"/>
      <c r="C1631" s="384"/>
    </row>
    <row r="1632" spans="1:3" s="381" customFormat="1" ht="11.25">
      <c r="A1632" s="382"/>
      <c r="B1632" s="383"/>
      <c r="C1632" s="384"/>
    </row>
    <row r="1633" spans="1:3" s="381" customFormat="1" ht="11.25">
      <c r="A1633" s="382"/>
      <c r="B1633" s="383"/>
      <c r="C1633" s="384"/>
    </row>
    <row r="1634" spans="1:3" s="381" customFormat="1" ht="11.25">
      <c r="A1634" s="382"/>
      <c r="B1634" s="383"/>
      <c r="C1634" s="384"/>
    </row>
    <row r="1635" spans="1:3" s="381" customFormat="1" ht="11.25">
      <c r="A1635" s="382"/>
      <c r="B1635" s="383"/>
      <c r="C1635" s="384"/>
    </row>
    <row r="1636" spans="1:3" s="381" customFormat="1" ht="11.25">
      <c r="A1636" s="382"/>
      <c r="B1636" s="383"/>
      <c r="C1636" s="384"/>
    </row>
    <row r="1637" spans="1:3" s="381" customFormat="1" ht="11.25">
      <c r="A1637" s="382"/>
      <c r="B1637" s="383"/>
      <c r="C1637" s="384"/>
    </row>
    <row r="1638" spans="1:3" s="381" customFormat="1" ht="11.25">
      <c r="A1638" s="382"/>
      <c r="B1638" s="383"/>
      <c r="C1638" s="384"/>
    </row>
    <row r="1639" spans="1:3" s="381" customFormat="1" ht="11.25">
      <c r="A1639" s="382"/>
      <c r="B1639" s="383"/>
      <c r="C1639" s="384"/>
    </row>
    <row r="1640" spans="1:3" s="381" customFormat="1" ht="11.25">
      <c r="A1640" s="382"/>
      <c r="B1640" s="383"/>
      <c r="C1640" s="384"/>
    </row>
    <row r="1641" spans="1:3" s="381" customFormat="1" ht="11.25">
      <c r="A1641" s="382"/>
      <c r="B1641" s="383"/>
      <c r="C1641" s="384"/>
    </row>
    <row r="1642" spans="1:3" s="381" customFormat="1" ht="11.25">
      <c r="A1642" s="382"/>
      <c r="B1642" s="383"/>
      <c r="C1642" s="384"/>
    </row>
    <row r="1643" spans="1:3" s="381" customFormat="1" ht="11.25">
      <c r="A1643" s="382"/>
      <c r="B1643" s="383"/>
      <c r="C1643" s="384"/>
    </row>
    <row r="1644" spans="1:3" s="381" customFormat="1" ht="11.25">
      <c r="A1644" s="382"/>
      <c r="B1644" s="383"/>
      <c r="C1644" s="384"/>
    </row>
    <row r="1645" spans="1:3" s="381" customFormat="1" ht="11.25">
      <c r="A1645" s="382"/>
      <c r="B1645" s="383"/>
      <c r="C1645" s="384"/>
    </row>
    <row r="1646" spans="1:3" s="381" customFormat="1" ht="11.25">
      <c r="A1646" s="382"/>
      <c r="B1646" s="383"/>
      <c r="C1646" s="384"/>
    </row>
    <row r="1647" spans="1:3" s="381" customFormat="1" ht="11.25">
      <c r="A1647" s="382"/>
      <c r="B1647" s="383"/>
      <c r="C1647" s="384"/>
    </row>
    <row r="1648" spans="1:3" s="381" customFormat="1" ht="11.25">
      <c r="A1648" s="382"/>
      <c r="B1648" s="383"/>
      <c r="C1648" s="384"/>
    </row>
    <row r="1649" spans="1:3" s="381" customFormat="1" ht="11.25">
      <c r="A1649" s="382"/>
      <c r="B1649" s="383"/>
      <c r="C1649" s="384"/>
    </row>
    <row r="1650" spans="1:3" s="381" customFormat="1" ht="11.25">
      <c r="A1650" s="382"/>
      <c r="B1650" s="383"/>
      <c r="C1650" s="384"/>
    </row>
    <row r="1651" spans="1:3" s="381" customFormat="1" ht="11.25">
      <c r="A1651" s="382"/>
      <c r="B1651" s="383"/>
      <c r="C1651" s="384"/>
    </row>
    <row r="1652" spans="1:3" s="381" customFormat="1" ht="11.25">
      <c r="A1652" s="382"/>
      <c r="B1652" s="383"/>
      <c r="C1652" s="384"/>
    </row>
    <row r="1653" spans="1:3" s="381" customFormat="1" ht="11.25">
      <c r="A1653" s="382"/>
      <c r="B1653" s="383"/>
      <c r="C1653" s="384"/>
    </row>
    <row r="1654" spans="1:3" s="381" customFormat="1" ht="11.25">
      <c r="A1654" s="382"/>
      <c r="B1654" s="383"/>
      <c r="C1654" s="384"/>
    </row>
    <row r="1655" spans="1:3" s="381" customFormat="1" ht="11.25">
      <c r="A1655" s="382"/>
      <c r="B1655" s="383"/>
      <c r="C1655" s="384"/>
    </row>
    <row r="1656" spans="1:3" s="381" customFormat="1" ht="11.25">
      <c r="A1656" s="382"/>
      <c r="B1656" s="383"/>
      <c r="C1656" s="384"/>
    </row>
    <row r="1657" spans="1:3" s="381" customFormat="1" ht="11.25">
      <c r="A1657" s="382"/>
      <c r="B1657" s="383"/>
      <c r="C1657" s="384"/>
    </row>
    <row r="1658" spans="1:3" s="381" customFormat="1" ht="11.25">
      <c r="A1658" s="382"/>
      <c r="B1658" s="383"/>
      <c r="C1658" s="384"/>
    </row>
    <row r="1659" spans="1:3" s="381" customFormat="1" ht="11.25">
      <c r="A1659" s="382"/>
      <c r="B1659" s="383"/>
      <c r="C1659" s="384"/>
    </row>
    <row r="1660" spans="1:3" s="381" customFormat="1" ht="11.25">
      <c r="A1660" s="382"/>
      <c r="B1660" s="383"/>
      <c r="C1660" s="384"/>
    </row>
    <row r="1661" spans="1:3" s="381" customFormat="1" ht="11.25">
      <c r="A1661" s="382"/>
      <c r="B1661" s="383"/>
      <c r="C1661" s="384"/>
    </row>
    <row r="1662" spans="1:3" s="381" customFormat="1" ht="11.25">
      <c r="A1662" s="382"/>
      <c r="B1662" s="383"/>
      <c r="C1662" s="384"/>
    </row>
    <row r="1663" spans="1:3" s="381" customFormat="1" ht="11.25">
      <c r="A1663" s="382"/>
      <c r="B1663" s="383"/>
      <c r="C1663" s="384"/>
    </row>
    <row r="1664" spans="1:3" s="381" customFormat="1" ht="11.25">
      <c r="A1664" s="382"/>
      <c r="B1664" s="383"/>
      <c r="C1664" s="384"/>
    </row>
    <row r="1665" spans="1:3" s="381" customFormat="1" ht="11.25">
      <c r="A1665" s="382"/>
      <c r="B1665" s="383"/>
      <c r="C1665" s="384"/>
    </row>
    <row r="1666" spans="1:3" s="381" customFormat="1" ht="11.25">
      <c r="A1666" s="382"/>
      <c r="B1666" s="383"/>
      <c r="C1666" s="384"/>
    </row>
    <row r="1667" spans="1:3" s="381" customFormat="1" ht="11.25">
      <c r="A1667" s="382"/>
      <c r="B1667" s="383"/>
      <c r="C1667" s="384"/>
    </row>
    <row r="1668" spans="1:3" s="381" customFormat="1" ht="11.25">
      <c r="A1668" s="382"/>
      <c r="B1668" s="383"/>
      <c r="C1668" s="384"/>
    </row>
    <row r="1669" spans="1:3" s="381" customFormat="1" ht="11.25">
      <c r="A1669" s="382"/>
      <c r="B1669" s="383"/>
      <c r="C1669" s="384"/>
    </row>
    <row r="1670" spans="1:3" s="381" customFormat="1" ht="11.25">
      <c r="A1670" s="382"/>
      <c r="B1670" s="383"/>
      <c r="C1670" s="384"/>
    </row>
    <row r="1671" spans="1:3" s="381" customFormat="1" ht="11.25">
      <c r="A1671" s="382"/>
      <c r="B1671" s="383"/>
      <c r="C1671" s="384"/>
    </row>
    <row r="1672" spans="1:3" s="381" customFormat="1" ht="11.25">
      <c r="A1672" s="382"/>
      <c r="B1672" s="383"/>
      <c r="C1672" s="384"/>
    </row>
    <row r="1673" spans="1:3" s="381" customFormat="1" ht="11.25">
      <c r="A1673" s="382"/>
      <c r="B1673" s="383"/>
      <c r="C1673" s="384"/>
    </row>
    <row r="1674" spans="1:3" s="381" customFormat="1" ht="11.25">
      <c r="A1674" s="382"/>
      <c r="B1674" s="383"/>
      <c r="C1674" s="384"/>
    </row>
    <row r="1675" spans="1:3" s="381" customFormat="1" ht="11.25">
      <c r="A1675" s="382"/>
      <c r="B1675" s="383"/>
      <c r="C1675" s="384"/>
    </row>
    <row r="1676" spans="1:3" s="381" customFormat="1" ht="11.25">
      <c r="A1676" s="382"/>
      <c r="B1676" s="383"/>
      <c r="C1676" s="384"/>
    </row>
    <row r="1677" spans="1:3" s="381" customFormat="1" ht="11.25">
      <c r="A1677" s="382"/>
      <c r="B1677" s="383"/>
      <c r="C1677" s="384"/>
    </row>
    <row r="1678" spans="1:3" s="381" customFormat="1" ht="11.25">
      <c r="A1678" s="382"/>
      <c r="B1678" s="383"/>
      <c r="C1678" s="384"/>
    </row>
    <row r="1679" spans="1:3" s="381" customFormat="1" ht="11.25">
      <c r="A1679" s="382"/>
      <c r="B1679" s="383"/>
      <c r="C1679" s="384"/>
    </row>
    <row r="1680" spans="1:3" s="381" customFormat="1" ht="11.25">
      <c r="A1680" s="382"/>
      <c r="B1680" s="383"/>
      <c r="C1680" s="384"/>
    </row>
    <row r="1681" spans="1:3" s="381" customFormat="1" ht="11.25">
      <c r="A1681" s="382"/>
      <c r="B1681" s="383"/>
      <c r="C1681" s="384"/>
    </row>
    <row r="1682" spans="1:3" s="381" customFormat="1" ht="11.25">
      <c r="A1682" s="382"/>
      <c r="B1682" s="383"/>
      <c r="C1682" s="384"/>
    </row>
    <row r="1683" spans="1:3" s="381" customFormat="1" ht="11.25">
      <c r="A1683" s="382"/>
      <c r="B1683" s="383"/>
      <c r="C1683" s="384"/>
    </row>
    <row r="1684" spans="1:3" s="381" customFormat="1" ht="11.25">
      <c r="A1684" s="382"/>
      <c r="B1684" s="383"/>
      <c r="C1684" s="384"/>
    </row>
    <row r="1685" spans="1:3" s="381" customFormat="1" ht="11.25">
      <c r="A1685" s="382"/>
      <c r="B1685" s="383"/>
      <c r="C1685" s="384"/>
    </row>
    <row r="1686" spans="1:3" s="381" customFormat="1" ht="11.25">
      <c r="A1686" s="382"/>
      <c r="B1686" s="383"/>
      <c r="C1686" s="384"/>
    </row>
    <row r="1687" spans="1:3" s="381" customFormat="1" ht="11.25">
      <c r="A1687" s="382"/>
      <c r="B1687" s="383"/>
      <c r="C1687" s="384"/>
    </row>
    <row r="1688" spans="1:3" s="381" customFormat="1" ht="11.25">
      <c r="A1688" s="382"/>
      <c r="B1688" s="383"/>
      <c r="C1688" s="384"/>
    </row>
    <row r="1689" spans="1:3" s="381" customFormat="1" ht="11.25">
      <c r="A1689" s="382"/>
      <c r="B1689" s="383"/>
      <c r="C1689" s="384"/>
    </row>
    <row r="1690" spans="1:3" s="381" customFormat="1" ht="11.25">
      <c r="A1690" s="382"/>
      <c r="B1690" s="383"/>
      <c r="C1690" s="384"/>
    </row>
    <row r="1691" spans="1:3" s="381" customFormat="1" ht="11.25">
      <c r="A1691" s="382"/>
      <c r="B1691" s="383"/>
      <c r="C1691" s="384"/>
    </row>
    <row r="1692" spans="1:3" s="381" customFormat="1" ht="11.25">
      <c r="A1692" s="382"/>
      <c r="B1692" s="383"/>
      <c r="C1692" s="384"/>
    </row>
    <row r="1693" spans="1:3" s="381" customFormat="1" ht="11.25">
      <c r="A1693" s="382"/>
      <c r="B1693" s="383"/>
      <c r="C1693" s="384"/>
    </row>
    <row r="1694" spans="1:3" s="381" customFormat="1" ht="11.25">
      <c r="A1694" s="382"/>
      <c r="B1694" s="383"/>
      <c r="C1694" s="384"/>
    </row>
    <row r="1695" spans="1:3" s="381" customFormat="1" ht="11.25">
      <c r="A1695" s="382"/>
      <c r="B1695" s="383"/>
      <c r="C1695" s="384"/>
    </row>
    <row r="1696" spans="1:3" s="381" customFormat="1" ht="11.25">
      <c r="A1696" s="382"/>
      <c r="B1696" s="383"/>
      <c r="C1696" s="384"/>
    </row>
    <row r="1697" spans="1:3" s="381" customFormat="1" ht="11.25">
      <c r="A1697" s="382"/>
      <c r="B1697" s="383"/>
      <c r="C1697" s="384"/>
    </row>
    <row r="1698" spans="1:3" s="381" customFormat="1" ht="11.25">
      <c r="A1698" s="382"/>
      <c r="B1698" s="383"/>
      <c r="C1698" s="384"/>
    </row>
    <row r="1699" spans="1:3" s="381" customFormat="1" ht="11.25">
      <c r="A1699" s="382"/>
      <c r="B1699" s="383"/>
      <c r="C1699" s="384"/>
    </row>
    <row r="1700" spans="1:3" s="381" customFormat="1" ht="11.25">
      <c r="A1700" s="382"/>
      <c r="B1700" s="383"/>
      <c r="C1700" s="384"/>
    </row>
    <row r="1701" spans="1:3" s="381" customFormat="1" ht="11.25">
      <c r="A1701" s="382"/>
      <c r="B1701" s="383"/>
      <c r="C1701" s="384"/>
    </row>
    <row r="1702" spans="1:3" s="381" customFormat="1" ht="11.25">
      <c r="A1702" s="382"/>
      <c r="B1702" s="383"/>
      <c r="C1702" s="384"/>
    </row>
    <row r="1703" spans="1:3" s="381" customFormat="1" ht="11.25">
      <c r="A1703" s="382"/>
      <c r="B1703" s="383"/>
      <c r="C1703" s="384"/>
    </row>
    <row r="1704" spans="1:3" s="381" customFormat="1" ht="11.25">
      <c r="A1704" s="382"/>
      <c r="B1704" s="383"/>
      <c r="C1704" s="384"/>
    </row>
    <row r="1705" spans="1:3" s="381" customFormat="1" ht="11.25">
      <c r="A1705" s="382"/>
      <c r="B1705" s="383"/>
      <c r="C1705" s="384"/>
    </row>
    <row r="1706" spans="1:3" s="381" customFormat="1" ht="11.25">
      <c r="A1706" s="382"/>
      <c r="B1706" s="383"/>
      <c r="C1706" s="384"/>
    </row>
    <row r="1707" spans="1:3" s="381" customFormat="1" ht="11.25">
      <c r="A1707" s="382"/>
      <c r="B1707" s="383"/>
      <c r="C1707" s="384"/>
    </row>
    <row r="1708" spans="1:3" s="381" customFormat="1" ht="11.25">
      <c r="A1708" s="382"/>
      <c r="B1708" s="383"/>
      <c r="C1708" s="384"/>
    </row>
    <row r="1709" spans="1:3" s="381" customFormat="1" ht="11.25">
      <c r="A1709" s="382"/>
      <c r="B1709" s="383"/>
      <c r="C1709" s="384"/>
    </row>
    <row r="1710" spans="1:3" s="381" customFormat="1" ht="11.25">
      <c r="A1710" s="382"/>
      <c r="B1710" s="383"/>
      <c r="C1710" s="384"/>
    </row>
    <row r="1711" spans="1:3" s="381" customFormat="1" ht="11.25">
      <c r="A1711" s="382"/>
      <c r="B1711" s="383"/>
      <c r="C1711" s="384"/>
    </row>
    <row r="1712" spans="1:3" s="381" customFormat="1" ht="11.25">
      <c r="A1712" s="382"/>
      <c r="B1712" s="383"/>
      <c r="C1712" s="384"/>
    </row>
    <row r="1713" spans="1:3" s="381" customFormat="1" ht="11.25">
      <c r="A1713" s="382"/>
      <c r="B1713" s="383"/>
      <c r="C1713" s="384"/>
    </row>
    <row r="1714" spans="1:3" s="381" customFormat="1" ht="11.25">
      <c r="A1714" s="382"/>
      <c r="B1714" s="383"/>
      <c r="C1714" s="384"/>
    </row>
    <row r="1715" spans="1:3" s="381" customFormat="1" ht="11.25">
      <c r="A1715" s="382"/>
      <c r="B1715" s="383"/>
      <c r="C1715" s="384"/>
    </row>
    <row r="1716" spans="1:3" s="381" customFormat="1" ht="11.25">
      <c r="A1716" s="382"/>
      <c r="B1716" s="383"/>
      <c r="C1716" s="384"/>
    </row>
    <row r="1717" spans="1:3" s="381" customFormat="1" ht="11.25">
      <c r="A1717" s="382"/>
      <c r="B1717" s="383"/>
      <c r="C1717" s="384"/>
    </row>
    <row r="1718" spans="1:3" s="381" customFormat="1" ht="11.25">
      <c r="A1718" s="382"/>
      <c r="B1718" s="383"/>
      <c r="C1718" s="384"/>
    </row>
    <row r="1719" spans="1:3" s="381" customFormat="1" ht="11.25">
      <c r="A1719" s="382"/>
      <c r="B1719" s="383"/>
      <c r="C1719" s="384"/>
    </row>
    <row r="1720" spans="1:3" s="381" customFormat="1" ht="11.25">
      <c r="A1720" s="382"/>
      <c r="B1720" s="383"/>
      <c r="C1720" s="384"/>
    </row>
    <row r="1721" spans="1:3" s="381" customFormat="1" ht="11.25">
      <c r="A1721" s="382"/>
      <c r="B1721" s="383"/>
      <c r="C1721" s="384"/>
    </row>
    <row r="1722" spans="1:3" s="381" customFormat="1" ht="11.25">
      <c r="A1722" s="382"/>
      <c r="B1722" s="383"/>
      <c r="C1722" s="384"/>
    </row>
    <row r="1723" spans="1:3" s="381" customFormat="1" ht="11.25">
      <c r="A1723" s="382"/>
      <c r="B1723" s="383"/>
      <c r="C1723" s="384"/>
    </row>
    <row r="1724" spans="1:3" s="381" customFormat="1" ht="11.25">
      <c r="A1724" s="382"/>
      <c r="B1724" s="383"/>
      <c r="C1724" s="384"/>
    </row>
    <row r="1725" spans="1:3" s="381" customFormat="1" ht="11.25">
      <c r="A1725" s="382"/>
      <c r="B1725" s="383"/>
      <c r="C1725" s="384"/>
    </row>
    <row r="1726" spans="1:3" s="381" customFormat="1" ht="11.25">
      <c r="A1726" s="382"/>
      <c r="B1726" s="383"/>
      <c r="C1726" s="384"/>
    </row>
    <row r="1727" spans="1:3" s="381" customFormat="1" ht="11.25">
      <c r="A1727" s="382"/>
      <c r="B1727" s="383"/>
      <c r="C1727" s="384"/>
    </row>
    <row r="1728" spans="1:3" s="381" customFormat="1" ht="11.25">
      <c r="A1728" s="382"/>
      <c r="B1728" s="383"/>
      <c r="C1728" s="384"/>
    </row>
    <row r="1729" spans="1:3" s="381" customFormat="1" ht="11.25">
      <c r="A1729" s="382"/>
      <c r="B1729" s="383"/>
      <c r="C1729" s="384"/>
    </row>
    <row r="1730" spans="1:3" s="381" customFormat="1" ht="11.25">
      <c r="A1730" s="382"/>
      <c r="B1730" s="383"/>
      <c r="C1730" s="384"/>
    </row>
    <row r="1731" spans="1:3" s="381" customFormat="1" ht="11.25">
      <c r="A1731" s="382"/>
      <c r="B1731" s="383"/>
      <c r="C1731" s="384"/>
    </row>
    <row r="1732" spans="1:3" s="381" customFormat="1" ht="11.25">
      <c r="A1732" s="382"/>
      <c r="B1732" s="383"/>
      <c r="C1732" s="384"/>
    </row>
    <row r="1733" spans="1:3" s="381" customFormat="1" ht="11.25">
      <c r="A1733" s="382"/>
      <c r="B1733" s="383"/>
      <c r="C1733" s="384"/>
    </row>
    <row r="1734" spans="1:3" s="381" customFormat="1" ht="11.25">
      <c r="A1734" s="382"/>
      <c r="B1734" s="383"/>
      <c r="C1734" s="384"/>
    </row>
    <row r="1735" spans="1:3" s="381" customFormat="1" ht="11.25">
      <c r="A1735" s="382"/>
      <c r="B1735" s="383"/>
      <c r="C1735" s="384"/>
    </row>
    <row r="1736" spans="1:3" s="381" customFormat="1" ht="11.25">
      <c r="A1736" s="382"/>
      <c r="B1736" s="383"/>
      <c r="C1736" s="384"/>
    </row>
    <row r="1737" spans="1:3" s="381" customFormat="1" ht="11.25">
      <c r="A1737" s="382"/>
      <c r="B1737" s="383"/>
      <c r="C1737" s="384"/>
    </row>
    <row r="1738" spans="1:3" s="381" customFormat="1" ht="11.25">
      <c r="A1738" s="382"/>
      <c r="B1738" s="383"/>
      <c r="C1738" s="384"/>
    </row>
    <row r="1739" spans="1:3" s="381" customFormat="1" ht="11.25">
      <c r="A1739" s="382"/>
      <c r="B1739" s="383"/>
      <c r="C1739" s="384"/>
    </row>
    <row r="1740" spans="1:3" s="381" customFormat="1" ht="11.25">
      <c r="A1740" s="382"/>
      <c r="B1740" s="383"/>
      <c r="C1740" s="384"/>
    </row>
    <row r="1741" spans="1:3" s="381" customFormat="1" ht="11.25">
      <c r="A1741" s="382"/>
      <c r="B1741" s="383"/>
      <c r="C1741" s="384"/>
    </row>
    <row r="1742" spans="1:3" s="381" customFormat="1" ht="11.25">
      <c r="A1742" s="382"/>
      <c r="B1742" s="383"/>
      <c r="C1742" s="384"/>
    </row>
    <row r="1743" spans="1:3" s="381" customFormat="1" ht="11.25">
      <c r="A1743" s="382"/>
      <c r="B1743" s="383"/>
      <c r="C1743" s="384"/>
    </row>
    <row r="1744" spans="1:3" s="381" customFormat="1" ht="11.25">
      <c r="A1744" s="382"/>
      <c r="B1744" s="383"/>
      <c r="C1744" s="384"/>
    </row>
    <row r="1745" spans="1:3" s="381" customFormat="1" ht="11.25">
      <c r="A1745" s="382"/>
      <c r="B1745" s="383"/>
      <c r="C1745" s="384"/>
    </row>
    <row r="1746" spans="1:3" s="381" customFormat="1" ht="11.25">
      <c r="A1746" s="382"/>
      <c r="B1746" s="383"/>
      <c r="C1746" s="384"/>
    </row>
    <row r="1747" spans="1:3" s="381" customFormat="1" ht="11.25">
      <c r="A1747" s="382"/>
      <c r="B1747" s="383"/>
      <c r="C1747" s="384"/>
    </row>
    <row r="1748" spans="1:3" s="381" customFormat="1" ht="11.25">
      <c r="A1748" s="382"/>
      <c r="B1748" s="383"/>
      <c r="C1748" s="384"/>
    </row>
    <row r="1749" spans="1:3" s="381" customFormat="1" ht="11.25">
      <c r="A1749" s="382"/>
      <c r="B1749" s="383"/>
      <c r="C1749" s="384"/>
    </row>
    <row r="1750" spans="1:3" s="381" customFormat="1" ht="11.25">
      <c r="A1750" s="382"/>
      <c r="B1750" s="383"/>
      <c r="C1750" s="384"/>
    </row>
    <row r="1751" spans="1:3" s="381" customFormat="1" ht="11.25">
      <c r="A1751" s="382"/>
      <c r="B1751" s="383"/>
      <c r="C1751" s="384"/>
    </row>
    <row r="1752" spans="1:3" s="381" customFormat="1" ht="11.25">
      <c r="A1752" s="382"/>
      <c r="B1752" s="383"/>
      <c r="C1752" s="384"/>
    </row>
    <row r="1753" spans="1:3" s="381" customFormat="1" ht="11.25">
      <c r="A1753" s="382"/>
      <c r="B1753" s="383"/>
      <c r="C1753" s="384"/>
    </row>
    <row r="1754" spans="1:3" s="381" customFormat="1" ht="11.25">
      <c r="A1754" s="382"/>
      <c r="B1754" s="383"/>
      <c r="C1754" s="384"/>
    </row>
    <row r="1755" spans="1:3" s="381" customFormat="1" ht="11.25">
      <c r="A1755" s="382"/>
      <c r="B1755" s="383"/>
      <c r="C1755" s="384"/>
    </row>
    <row r="1756" spans="1:3" s="381" customFormat="1" ht="11.25">
      <c r="A1756" s="382"/>
      <c r="B1756" s="383"/>
      <c r="C1756" s="384"/>
    </row>
    <row r="1757" spans="1:3" s="381" customFormat="1" ht="11.25">
      <c r="A1757" s="382"/>
      <c r="B1757" s="383"/>
      <c r="C1757" s="384"/>
    </row>
    <row r="1758" spans="1:3" s="381" customFormat="1" ht="11.25">
      <c r="A1758" s="382"/>
      <c r="B1758" s="383"/>
      <c r="C1758" s="384"/>
    </row>
    <row r="1759" spans="1:3" s="381" customFormat="1" ht="11.25">
      <c r="A1759" s="382"/>
      <c r="B1759" s="383"/>
      <c r="C1759" s="384"/>
    </row>
    <row r="1760" spans="1:3" s="381" customFormat="1" ht="11.25">
      <c r="A1760" s="382"/>
      <c r="B1760" s="383"/>
      <c r="C1760" s="384"/>
    </row>
    <row r="1761" spans="1:3" s="381" customFormat="1" ht="11.25">
      <c r="A1761" s="382"/>
      <c r="B1761" s="383"/>
      <c r="C1761" s="384"/>
    </row>
    <row r="1762" spans="1:3" s="381" customFormat="1" ht="11.25">
      <c r="A1762" s="382"/>
      <c r="B1762" s="383"/>
      <c r="C1762" s="384"/>
    </row>
    <row r="1763" spans="1:3" s="381" customFormat="1" ht="11.25">
      <c r="A1763" s="382"/>
      <c r="B1763" s="383"/>
      <c r="C1763" s="384"/>
    </row>
    <row r="1764" spans="1:3" s="381" customFormat="1" ht="11.25">
      <c r="A1764" s="382"/>
      <c r="B1764" s="383"/>
      <c r="C1764" s="384"/>
    </row>
    <row r="1765" spans="1:3" s="381" customFormat="1" ht="11.25">
      <c r="A1765" s="382"/>
      <c r="B1765" s="383"/>
      <c r="C1765" s="384"/>
    </row>
    <row r="1766" spans="1:3" s="381" customFormat="1" ht="11.25">
      <c r="A1766" s="382"/>
      <c r="B1766" s="383"/>
      <c r="C1766" s="384"/>
    </row>
    <row r="1767" spans="1:3" s="381" customFormat="1" ht="11.25">
      <c r="A1767" s="382"/>
      <c r="B1767" s="383"/>
      <c r="C1767" s="384"/>
    </row>
    <row r="1768" spans="1:3" s="381" customFormat="1" ht="11.25">
      <c r="A1768" s="382"/>
      <c r="B1768" s="383"/>
      <c r="C1768" s="384"/>
    </row>
    <row r="1769" spans="1:3" s="381" customFormat="1" ht="11.25">
      <c r="A1769" s="382"/>
      <c r="B1769" s="383"/>
      <c r="C1769" s="384"/>
    </row>
    <row r="1770" spans="1:3" s="381" customFormat="1" ht="11.25">
      <c r="A1770" s="382"/>
      <c r="B1770" s="383"/>
      <c r="C1770" s="384"/>
    </row>
    <row r="1771" spans="1:3" s="381" customFormat="1" ht="11.25">
      <c r="A1771" s="382"/>
      <c r="B1771" s="383"/>
      <c r="C1771" s="384"/>
    </row>
    <row r="1772" spans="1:3" s="381" customFormat="1" ht="11.25">
      <c r="A1772" s="382"/>
      <c r="B1772" s="383"/>
      <c r="C1772" s="384"/>
    </row>
    <row r="1773" spans="1:3" s="381" customFormat="1" ht="11.25">
      <c r="A1773" s="382"/>
      <c r="B1773" s="383"/>
      <c r="C1773" s="384"/>
    </row>
    <row r="1774" spans="1:3" s="381" customFormat="1" ht="11.25">
      <c r="A1774" s="382"/>
      <c r="B1774" s="383"/>
      <c r="C1774" s="384"/>
    </row>
    <row r="1775" spans="1:3" s="381" customFormat="1" ht="11.25">
      <c r="A1775" s="382"/>
      <c r="B1775" s="383"/>
      <c r="C1775" s="384"/>
    </row>
    <row r="1776" spans="1:3" s="381" customFormat="1" ht="11.25">
      <c r="A1776" s="382"/>
      <c r="B1776" s="383"/>
      <c r="C1776" s="384"/>
    </row>
    <row r="1777" spans="1:3" s="381" customFormat="1" ht="11.25">
      <c r="A1777" s="382"/>
      <c r="B1777" s="383"/>
      <c r="C1777" s="384"/>
    </row>
    <row r="1778" spans="1:3" s="381" customFormat="1" ht="11.25">
      <c r="A1778" s="382"/>
      <c r="B1778" s="383"/>
      <c r="C1778" s="384"/>
    </row>
    <row r="1779" spans="1:3" s="381" customFormat="1" ht="11.25">
      <c r="A1779" s="382"/>
      <c r="B1779" s="383"/>
      <c r="C1779" s="384"/>
    </row>
    <row r="1780" spans="1:3" s="381" customFormat="1" ht="11.25">
      <c r="A1780" s="382"/>
      <c r="B1780" s="383"/>
      <c r="C1780" s="384"/>
    </row>
    <row r="1781" spans="1:3" s="381" customFormat="1" ht="11.25">
      <c r="A1781" s="382"/>
      <c r="B1781" s="383"/>
      <c r="C1781" s="384"/>
    </row>
    <row r="1782" spans="1:3" s="381" customFormat="1" ht="11.25">
      <c r="A1782" s="382"/>
      <c r="B1782" s="383"/>
      <c r="C1782" s="384"/>
    </row>
    <row r="1783" spans="1:3" s="381" customFormat="1" ht="11.25">
      <c r="A1783" s="382"/>
      <c r="B1783" s="383"/>
      <c r="C1783" s="384"/>
    </row>
    <row r="1784" spans="1:3" s="381" customFormat="1" ht="11.25">
      <c r="A1784" s="382"/>
      <c r="B1784" s="383"/>
      <c r="C1784" s="384"/>
    </row>
    <row r="1785" spans="1:3" s="381" customFormat="1" ht="11.25">
      <c r="A1785" s="382"/>
      <c r="B1785" s="383"/>
      <c r="C1785" s="384"/>
    </row>
    <row r="1786" spans="1:3" s="381" customFormat="1" ht="11.25">
      <c r="A1786" s="382"/>
      <c r="B1786" s="383"/>
      <c r="C1786" s="384"/>
    </row>
    <row r="1787" spans="1:3" s="381" customFormat="1" ht="11.25">
      <c r="A1787" s="382"/>
      <c r="B1787" s="383"/>
      <c r="C1787" s="384"/>
    </row>
    <row r="1788" spans="1:3" s="381" customFormat="1" ht="11.25">
      <c r="A1788" s="382"/>
      <c r="B1788" s="383"/>
      <c r="C1788" s="384"/>
    </row>
    <row r="1789" spans="1:3" s="381" customFormat="1" ht="11.25">
      <c r="A1789" s="382"/>
      <c r="B1789" s="383"/>
      <c r="C1789" s="384"/>
    </row>
    <row r="1790" spans="1:3" s="381" customFormat="1" ht="11.25">
      <c r="A1790" s="382"/>
      <c r="B1790" s="383"/>
      <c r="C1790" s="384"/>
    </row>
    <row r="1791" spans="1:3" s="381" customFormat="1" ht="11.25">
      <c r="A1791" s="382"/>
      <c r="B1791" s="383"/>
      <c r="C1791" s="384"/>
    </row>
    <row r="1792" spans="1:3" s="381" customFormat="1" ht="11.25">
      <c r="A1792" s="382"/>
      <c r="B1792" s="383"/>
      <c r="C1792" s="384"/>
    </row>
    <row r="1793" spans="1:3" s="381" customFormat="1" ht="11.25">
      <c r="A1793" s="382"/>
      <c r="B1793" s="383"/>
      <c r="C1793" s="384"/>
    </row>
    <row r="1794" spans="1:3" s="381" customFormat="1" ht="11.25">
      <c r="A1794" s="382"/>
      <c r="B1794" s="383"/>
      <c r="C1794" s="384"/>
    </row>
    <row r="1795" spans="1:3" s="381" customFormat="1" ht="11.25">
      <c r="A1795" s="382"/>
      <c r="B1795" s="383"/>
      <c r="C1795" s="384"/>
    </row>
    <row r="1796" spans="1:3" s="381" customFormat="1" ht="11.25">
      <c r="A1796" s="382"/>
      <c r="B1796" s="383"/>
      <c r="C1796" s="384"/>
    </row>
    <row r="1797" spans="1:3" s="381" customFormat="1" ht="11.25">
      <c r="A1797" s="382"/>
      <c r="B1797" s="383"/>
      <c r="C1797" s="384"/>
    </row>
    <row r="1798" spans="1:3" s="381" customFormat="1" ht="11.25">
      <c r="A1798" s="382"/>
      <c r="B1798" s="383"/>
      <c r="C1798" s="384"/>
    </row>
    <row r="1799" spans="1:3" s="381" customFormat="1" ht="11.25">
      <c r="A1799" s="382"/>
      <c r="B1799" s="383"/>
      <c r="C1799" s="384"/>
    </row>
    <row r="1800" spans="1:3" s="381" customFormat="1" ht="11.25">
      <c r="A1800" s="382"/>
      <c r="B1800" s="383"/>
      <c r="C1800" s="384"/>
    </row>
    <row r="1801" spans="1:3" s="381" customFormat="1" ht="11.25">
      <c r="A1801" s="382"/>
      <c r="B1801" s="383"/>
      <c r="C1801" s="384"/>
    </row>
    <row r="1802" spans="1:3" s="381" customFormat="1" ht="11.25">
      <c r="A1802" s="382"/>
      <c r="B1802" s="383"/>
      <c r="C1802" s="384"/>
    </row>
    <row r="1803" spans="1:3" s="381" customFormat="1" ht="11.25">
      <c r="A1803" s="382"/>
      <c r="B1803" s="383"/>
      <c r="C1803" s="384"/>
    </row>
    <row r="1804" spans="1:3" s="381" customFormat="1" ht="11.25">
      <c r="A1804" s="382"/>
      <c r="B1804" s="383"/>
      <c r="C1804" s="384"/>
    </row>
    <row r="1805" spans="1:3" s="381" customFormat="1" ht="11.25">
      <c r="A1805" s="382"/>
      <c r="B1805" s="383"/>
      <c r="C1805" s="384"/>
    </row>
    <row r="1806" spans="1:3" s="381" customFormat="1" ht="11.25">
      <c r="A1806" s="382"/>
      <c r="B1806" s="383"/>
      <c r="C1806" s="384"/>
    </row>
    <row r="1807" spans="1:3" s="381" customFormat="1" ht="11.25">
      <c r="A1807" s="382"/>
      <c r="B1807" s="383"/>
      <c r="C1807" s="384"/>
    </row>
    <row r="1808" spans="1:3" s="381" customFormat="1" ht="11.25">
      <c r="A1808" s="382"/>
      <c r="B1808" s="383"/>
      <c r="C1808" s="384"/>
    </row>
    <row r="1809" spans="1:3" s="381" customFormat="1" ht="11.25">
      <c r="A1809" s="382"/>
      <c r="B1809" s="383"/>
      <c r="C1809" s="384"/>
    </row>
    <row r="1810" spans="1:3" s="381" customFormat="1" ht="11.25">
      <c r="A1810" s="382"/>
      <c r="B1810" s="383"/>
      <c r="C1810" s="384"/>
    </row>
    <row r="1811" spans="1:3" s="381" customFormat="1" ht="11.25">
      <c r="A1811" s="382"/>
      <c r="B1811" s="383"/>
      <c r="C1811" s="384"/>
    </row>
    <row r="1812" spans="1:3" s="381" customFormat="1" ht="11.25">
      <c r="A1812" s="382"/>
      <c r="B1812" s="383"/>
      <c r="C1812" s="384"/>
    </row>
    <row r="1813" spans="1:3" s="381" customFormat="1" ht="11.25">
      <c r="A1813" s="382"/>
      <c r="B1813" s="383"/>
      <c r="C1813" s="384"/>
    </row>
    <row r="1814" spans="1:3" s="381" customFormat="1" ht="11.25">
      <c r="A1814" s="382"/>
      <c r="B1814" s="383"/>
      <c r="C1814" s="384"/>
    </row>
    <row r="1815" spans="1:3" s="381" customFormat="1" ht="11.25">
      <c r="A1815" s="382"/>
      <c r="B1815" s="383"/>
      <c r="C1815" s="384"/>
    </row>
    <row r="1816" spans="1:3" s="381" customFormat="1" ht="11.25">
      <c r="A1816" s="382"/>
      <c r="B1816" s="383"/>
      <c r="C1816" s="384"/>
    </row>
    <row r="1817" spans="1:3" s="381" customFormat="1" ht="11.25">
      <c r="A1817" s="382"/>
      <c r="B1817" s="383"/>
      <c r="C1817" s="384"/>
    </row>
    <row r="1818" spans="1:3" s="381" customFormat="1" ht="11.25">
      <c r="A1818" s="382"/>
      <c r="B1818" s="383"/>
      <c r="C1818" s="384"/>
    </row>
    <row r="1819" spans="1:3" s="381" customFormat="1" ht="11.25">
      <c r="A1819" s="382"/>
      <c r="B1819" s="383"/>
      <c r="C1819" s="384"/>
    </row>
    <row r="1820" spans="1:3" s="381" customFormat="1" ht="11.25">
      <c r="A1820" s="382"/>
      <c r="B1820" s="383"/>
      <c r="C1820" s="384"/>
    </row>
    <row r="1821" spans="1:3" s="381" customFormat="1" ht="11.25">
      <c r="A1821" s="382"/>
      <c r="B1821" s="383"/>
      <c r="C1821" s="384"/>
    </row>
    <row r="1822" spans="1:3" s="381" customFormat="1" ht="11.25">
      <c r="A1822" s="382"/>
      <c r="B1822" s="383"/>
      <c r="C1822" s="384"/>
    </row>
    <row r="1823" spans="1:3" s="381" customFormat="1" ht="11.25">
      <c r="A1823" s="382"/>
      <c r="B1823" s="383"/>
      <c r="C1823" s="384"/>
    </row>
    <row r="1824" spans="1:3" s="381" customFormat="1" ht="11.25">
      <c r="A1824" s="382"/>
      <c r="B1824" s="383"/>
      <c r="C1824" s="384"/>
    </row>
    <row r="1825" spans="1:12" ht="11.25">
      <c r="A1825" s="382"/>
      <c r="B1825" s="383"/>
      <c r="C1825" s="384"/>
      <c r="D1825" s="381"/>
      <c r="E1825" s="381"/>
      <c r="F1825" s="381"/>
      <c r="G1825" s="381"/>
      <c r="H1825" s="381"/>
      <c r="I1825" s="381"/>
      <c r="J1825" s="381"/>
      <c r="K1825" s="381"/>
      <c r="L1825" s="381"/>
    </row>
    <row r="1826" spans="1:11" ht="11.25">
      <c r="A1826" s="382"/>
      <c r="B1826" s="383"/>
      <c r="C1826" s="384"/>
      <c r="D1826" s="381"/>
      <c r="E1826" s="381"/>
      <c r="F1826" s="381"/>
      <c r="G1826" s="381"/>
      <c r="H1826" s="381"/>
      <c r="I1826" s="381"/>
      <c r="J1826" s="381"/>
      <c r="K1826" s="381"/>
    </row>
    <row r="1827" spans="1:11" ht="11.25">
      <c r="A1827" s="382"/>
      <c r="B1827" s="383"/>
      <c r="C1827" s="384"/>
      <c r="D1827" s="381"/>
      <c r="E1827" s="381"/>
      <c r="F1827" s="381"/>
      <c r="G1827" s="381"/>
      <c r="H1827" s="381"/>
      <c r="I1827" s="381"/>
      <c r="J1827" s="381"/>
      <c r="K1827" s="381"/>
    </row>
    <row r="1828" spans="1:11" ht="11.25">
      <c r="A1828" s="382"/>
      <c r="C1828" s="384"/>
      <c r="D1828" s="381"/>
      <c r="E1828" s="381"/>
      <c r="F1828" s="381"/>
      <c r="G1828" s="381"/>
      <c r="H1828" s="381"/>
      <c r="I1828" s="381"/>
      <c r="J1828" s="381"/>
      <c r="K1828" s="381"/>
    </row>
    <row r="1829" spans="1:11" ht="11.25">
      <c r="A1829" s="382"/>
      <c r="C1829" s="384"/>
      <c r="D1829" s="381"/>
      <c r="E1829" s="381"/>
      <c r="F1829" s="381"/>
      <c r="G1829" s="381"/>
      <c r="H1829" s="381"/>
      <c r="I1829" s="381"/>
      <c r="J1829" s="381"/>
      <c r="K1829" s="381"/>
    </row>
  </sheetData>
  <sheetProtection/>
  <mergeCells count="2">
    <mergeCell ref="B10:C10"/>
    <mergeCell ref="B12:C12"/>
  </mergeCells>
  <printOptions/>
  <pageMargins left="1.3779527559055118" right="0.2362204724409449" top="1.3779527559055118" bottom="0.984251968503937" header="0.5118110236220472" footer="0.5118110236220472"/>
  <pageSetup firstPageNumber="40" useFirstPageNumber="1" horizontalDpi="600" verticalDpi="600" orientation="portrait" paperSize="9"/>
  <headerFooter alignWithMargins="0">
    <oddHeader>&amp;L               
                 Objekt: cesta R3-653, odsek 1363 Sodražica - Hrib (km 9,826 - km 10,575)
                 Del objekta: OPORNI ZID 1 (od P25-14,5 m do P28+14,2 m)&amp;C&amp;"Arial,Bold"&amp;12REKAPITULACIJA&amp;Rst.&amp;P</oddHeader>
  </headerFooter>
</worksheet>
</file>

<file path=xl/worksheets/sheet2.xml><?xml version="1.0" encoding="utf-8"?>
<worksheet xmlns="http://schemas.openxmlformats.org/spreadsheetml/2006/main" xmlns:r="http://schemas.openxmlformats.org/officeDocument/2006/relationships">
  <dimension ref="A1:F12"/>
  <sheetViews>
    <sheetView zoomScale="125" zoomScaleNormal="125" zoomScalePageLayoutView="0" workbookViewId="0" topLeftCell="A1">
      <selection activeCell="C18" sqref="C18"/>
    </sheetView>
  </sheetViews>
  <sheetFormatPr defaultColWidth="8.7109375" defaultRowHeight="12.75"/>
  <cols>
    <col min="1" max="1" width="5.28125" style="0" customWidth="1"/>
    <col min="2" max="2" width="30.7109375" style="0" customWidth="1"/>
    <col min="3" max="5" width="15.7109375" style="0" customWidth="1"/>
    <col min="6" max="6" width="17.28125" style="0" bestFit="1" customWidth="1"/>
  </cols>
  <sheetData>
    <row r="1" spans="1:6" ht="15" customHeight="1">
      <c r="A1" s="487" t="s">
        <v>491</v>
      </c>
      <c r="B1" s="488"/>
      <c r="C1" s="488"/>
      <c r="D1" s="488"/>
      <c r="E1" s="488"/>
      <c r="F1" s="224"/>
    </row>
    <row r="2" spans="1:6" ht="15" customHeight="1" thickBot="1">
      <c r="A2" s="489"/>
      <c r="B2" s="490"/>
      <c r="C2" s="490"/>
      <c r="D2" s="490"/>
      <c r="E2" s="490"/>
      <c r="F2" s="224"/>
    </row>
    <row r="3" spans="1:5" ht="15" customHeight="1" thickBot="1">
      <c r="A3" s="404"/>
      <c r="B3" s="405" t="s">
        <v>492</v>
      </c>
      <c r="C3" s="406" t="s">
        <v>493</v>
      </c>
      <c r="D3" s="406" t="s">
        <v>494</v>
      </c>
      <c r="E3" s="407" t="s">
        <v>51</v>
      </c>
    </row>
    <row r="4" spans="1:5" s="306" customFormat="1" ht="22.5" customHeight="1" thickBot="1">
      <c r="A4" s="408" t="s">
        <v>37</v>
      </c>
      <c r="B4" s="434" t="s">
        <v>495</v>
      </c>
      <c r="C4" s="409">
        <f>rek!F12</f>
        <v>53820</v>
      </c>
      <c r="D4" s="410">
        <f aca="true" t="shared" si="0" ref="D4:D10">C4*0.22</f>
        <v>11840.4</v>
      </c>
      <c r="E4" s="411">
        <f>SUM(C4:D4)</f>
        <v>65660.4</v>
      </c>
    </row>
    <row r="5" spans="1:5" s="306" customFormat="1" ht="15" customHeight="1" thickBot="1">
      <c r="A5" s="412" t="s">
        <v>496</v>
      </c>
      <c r="B5" s="413" t="s">
        <v>497</v>
      </c>
      <c r="C5" s="414">
        <f>'PZ1-rek'!F10</f>
        <v>0</v>
      </c>
      <c r="D5" s="414">
        <f t="shared" si="0"/>
        <v>0</v>
      </c>
      <c r="E5" s="411">
        <f aca="true" t="shared" si="1" ref="E5:E10">SUM(C5:D5)</f>
        <v>0</v>
      </c>
    </row>
    <row r="6" spans="1:5" s="306" customFormat="1" ht="15" customHeight="1" thickBot="1">
      <c r="A6" s="412" t="s">
        <v>498</v>
      </c>
      <c r="B6" s="413" t="s">
        <v>499</v>
      </c>
      <c r="C6" s="414">
        <f>'PZ2-rek'!F10</f>
        <v>0</v>
      </c>
      <c r="D6" s="414">
        <f t="shared" si="0"/>
        <v>0</v>
      </c>
      <c r="E6" s="411">
        <f t="shared" si="1"/>
        <v>0</v>
      </c>
    </row>
    <row r="7" spans="1:5" s="306" customFormat="1" ht="15" customHeight="1" thickBot="1">
      <c r="A7" s="412" t="s">
        <v>500</v>
      </c>
      <c r="B7" s="413" t="s">
        <v>501</v>
      </c>
      <c r="C7" s="414">
        <f>'PZ3-rek'!F10</f>
        <v>0</v>
      </c>
      <c r="D7" s="414">
        <f t="shared" si="0"/>
        <v>0</v>
      </c>
      <c r="E7" s="411">
        <f t="shared" si="1"/>
        <v>0</v>
      </c>
    </row>
    <row r="8" spans="1:5" s="306" customFormat="1" ht="15" customHeight="1" thickBot="1">
      <c r="A8" s="412" t="s">
        <v>502</v>
      </c>
      <c r="B8" s="413" t="s">
        <v>503</v>
      </c>
      <c r="C8" s="414">
        <f>'PZ4-rek'!F10</f>
        <v>0</v>
      </c>
      <c r="D8" s="414">
        <f t="shared" si="0"/>
        <v>0</v>
      </c>
      <c r="E8" s="411">
        <f t="shared" si="1"/>
        <v>0</v>
      </c>
    </row>
    <row r="9" spans="1:5" s="306" customFormat="1" ht="15" customHeight="1" thickBot="1">
      <c r="A9" s="412" t="s">
        <v>504</v>
      </c>
      <c r="B9" s="413" t="s">
        <v>505</v>
      </c>
      <c r="C9" s="414">
        <f>'PZ5-rek'!F10</f>
        <v>0</v>
      </c>
      <c r="D9" s="414">
        <f t="shared" si="0"/>
        <v>0</v>
      </c>
      <c r="E9" s="411">
        <f t="shared" si="1"/>
        <v>0</v>
      </c>
    </row>
    <row r="10" spans="1:5" s="306" customFormat="1" ht="15" customHeight="1">
      <c r="A10" s="412" t="s">
        <v>506</v>
      </c>
      <c r="B10" s="413" t="s">
        <v>507</v>
      </c>
      <c r="C10" s="414">
        <f>'OZ1-rek'!F10</f>
        <v>0</v>
      </c>
      <c r="D10" s="414">
        <f t="shared" si="0"/>
        <v>0</v>
      </c>
      <c r="E10" s="411">
        <f t="shared" si="1"/>
        <v>0</v>
      </c>
    </row>
    <row r="11" spans="1:5" s="306" customFormat="1" ht="15" customHeight="1" thickBot="1">
      <c r="A11" s="415"/>
      <c r="B11" s="416" t="s">
        <v>51</v>
      </c>
      <c r="C11" s="417">
        <f>SUM(C4:C10)</f>
        <v>53820</v>
      </c>
      <c r="D11" s="417">
        <f>SUM(D4:D10)</f>
        <v>11840.4</v>
      </c>
      <c r="E11" s="417">
        <f>SUM(E4:E10)</f>
        <v>65660.4</v>
      </c>
    </row>
    <row r="12" spans="1:4" s="306" customFormat="1" ht="12.75">
      <c r="A12" s="418"/>
      <c r="B12" s="418"/>
      <c r="C12" s="418"/>
      <c r="D12" s="418"/>
    </row>
  </sheetData>
  <sheetProtection/>
  <mergeCells count="2">
    <mergeCell ref="A1:E1"/>
    <mergeCell ref="A2:E2"/>
  </mergeCells>
  <printOptions/>
  <pageMargins left="0.9055118110236221" right="0.31496062992125984" top="1.968503937007874" bottom="0.984251968503937" header="1.3779527559055118" footer="0.5118110236220472"/>
  <pageSetup firstPageNumber="41" useFirstPageNumber="1" horizontalDpi="600" verticalDpi="600" orientation="landscape" paperSize="9"/>
  <headerFooter alignWithMargins="0">
    <oddHeader>&amp;C&amp;"Arial,Krepko"&amp;12SKUPNA REKAPITULACIJA&amp;"Arial,Navadno"&amp;10
&amp;R
</oddHeader>
    <oddFooter>&amp;Rst.&amp;P</oddFooter>
  </headerFooter>
</worksheet>
</file>

<file path=xl/worksheets/sheet3.xml><?xml version="1.0" encoding="utf-8"?>
<worksheet xmlns="http://schemas.openxmlformats.org/spreadsheetml/2006/main" xmlns:r="http://schemas.openxmlformats.org/officeDocument/2006/relationships">
  <dimension ref="A1:DV309"/>
  <sheetViews>
    <sheetView zoomScale="150" zoomScaleNormal="150" zoomScaleSheetLayoutView="100" zoomScalePageLayoutView="0" workbookViewId="0" topLeftCell="A57">
      <selection activeCell="A66" sqref="A66:E76"/>
    </sheetView>
  </sheetViews>
  <sheetFormatPr defaultColWidth="8.7109375" defaultRowHeight="12.75"/>
  <cols>
    <col min="1" max="1" width="6.7109375" style="24" customWidth="1"/>
    <col min="2" max="2" width="5.7109375" style="24" customWidth="1"/>
    <col min="3" max="3" width="31.7109375" style="24" customWidth="1"/>
    <col min="4" max="4" width="22.7109375" style="24" hidden="1" customWidth="1"/>
    <col min="5" max="5" width="8.421875" style="143" customWidth="1"/>
    <col min="6" max="6" width="10.7109375" style="24" hidden="1" customWidth="1"/>
    <col min="7" max="7" width="11.00390625" style="24" customWidth="1"/>
    <col min="8" max="8" width="13.7109375" style="79" hidden="1" customWidth="1"/>
    <col min="9" max="9" width="13.00390625" style="0" bestFit="1" customWidth="1"/>
    <col min="10" max="10" width="8.7109375" style="0" customWidth="1"/>
    <col min="11" max="11" width="9.7109375" style="0" bestFit="1" customWidth="1"/>
    <col min="12" max="13" width="8.7109375" style="0" customWidth="1"/>
    <col min="14" max="14" width="11.00390625" style="0" customWidth="1"/>
    <col min="15" max="15" width="8.7109375" style="0" customWidth="1"/>
    <col min="16" max="16" width="11.28125" style="0" bestFit="1" customWidth="1"/>
  </cols>
  <sheetData>
    <row r="1" spans="1:11" ht="15" customHeight="1">
      <c r="A1" s="487" t="s">
        <v>267</v>
      </c>
      <c r="B1" s="488"/>
      <c r="C1" s="488"/>
      <c r="D1" s="488"/>
      <c r="E1" s="488"/>
      <c r="F1" s="488"/>
      <c r="G1" s="488"/>
      <c r="H1" s="488"/>
      <c r="I1" s="493"/>
      <c r="J1" s="224"/>
      <c r="K1" s="224"/>
    </row>
    <row r="2" spans="1:11" ht="15" customHeight="1" thickBot="1">
      <c r="A2" s="489" t="s">
        <v>266</v>
      </c>
      <c r="B2" s="490"/>
      <c r="C2" s="490"/>
      <c r="D2" s="490"/>
      <c r="E2" s="490"/>
      <c r="F2" s="490"/>
      <c r="G2" s="490"/>
      <c r="H2" s="490"/>
      <c r="I2" s="224"/>
      <c r="J2" s="224"/>
      <c r="K2" s="224"/>
    </row>
    <row r="3" spans="1:126" ht="19.5" customHeight="1">
      <c r="A3" s="512" t="s">
        <v>34</v>
      </c>
      <c r="B3" s="529" t="s">
        <v>36</v>
      </c>
      <c r="C3" s="530" t="s">
        <v>35</v>
      </c>
      <c r="D3" s="119"/>
      <c r="E3" s="527" t="s">
        <v>33</v>
      </c>
      <c r="F3" s="523" t="s">
        <v>117</v>
      </c>
      <c r="G3" s="521" t="s">
        <v>118</v>
      </c>
      <c r="H3" s="523" t="s">
        <v>119</v>
      </c>
      <c r="I3" s="519" t="s">
        <v>120</v>
      </c>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row>
    <row r="4" spans="1:126" ht="19.5" customHeight="1" thickBot="1">
      <c r="A4" s="513"/>
      <c r="B4" s="525"/>
      <c r="C4" s="531"/>
      <c r="D4" s="42"/>
      <c r="E4" s="528"/>
      <c r="F4" s="525"/>
      <c r="G4" s="522"/>
      <c r="H4" s="524"/>
      <c r="I4" s="520"/>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row>
    <row r="5" spans="1:126" ht="15" customHeight="1">
      <c r="A5" s="2"/>
      <c r="B5" s="3"/>
      <c r="C5" s="32"/>
      <c r="D5" s="32"/>
      <c r="E5" s="132"/>
      <c r="F5" s="37"/>
      <c r="G5" s="37"/>
      <c r="H5" s="73"/>
      <c r="I5" s="155"/>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row>
    <row r="6" spans="1:126" ht="15" customHeight="1">
      <c r="A6" s="19" t="s">
        <v>37</v>
      </c>
      <c r="B6" s="494" t="s">
        <v>38</v>
      </c>
      <c r="C6" s="498"/>
      <c r="D6" s="57"/>
      <c r="E6" s="133"/>
      <c r="F6" s="4"/>
      <c r="G6" s="4"/>
      <c r="H6" s="74"/>
      <c r="I6" s="156"/>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row>
    <row r="7" spans="1:126" ht="12" customHeight="1">
      <c r="A7" s="7"/>
      <c r="B7" s="18"/>
      <c r="C7" s="44"/>
      <c r="D7" s="33"/>
      <c r="E7" s="134"/>
      <c r="F7" s="5"/>
      <c r="G7" s="5"/>
      <c r="H7" s="75"/>
      <c r="I7" s="156"/>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row>
    <row r="8" spans="1:126" ht="15" customHeight="1">
      <c r="A8" s="6" t="s">
        <v>39</v>
      </c>
      <c r="B8" s="514" t="s">
        <v>40</v>
      </c>
      <c r="C8" s="515"/>
      <c r="D8" s="58"/>
      <c r="E8" s="134"/>
      <c r="F8" s="5"/>
      <c r="G8" s="5"/>
      <c r="H8" s="75"/>
      <c r="I8" s="156"/>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row>
    <row r="9" spans="1:126" ht="12" customHeight="1">
      <c r="A9" s="6"/>
      <c r="B9" s="30"/>
      <c r="C9" s="43"/>
      <c r="D9" s="58"/>
      <c r="E9" s="134"/>
      <c r="F9" s="5"/>
      <c r="G9" s="5"/>
      <c r="H9" s="75"/>
      <c r="I9" s="156"/>
      <c r="J9" s="1"/>
      <c r="K9" s="1"/>
      <c r="L9" s="1"/>
      <c r="M9" s="198"/>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row>
    <row r="10" spans="1:126" ht="22.5" customHeight="1">
      <c r="A10" s="20" t="s">
        <v>210</v>
      </c>
      <c r="B10" s="20" t="s">
        <v>113</v>
      </c>
      <c r="C10" s="8" t="s">
        <v>211</v>
      </c>
      <c r="D10" s="45" t="s">
        <v>264</v>
      </c>
      <c r="E10" s="135">
        <v>0.75</v>
      </c>
      <c r="F10" s="118">
        <f>1450*239.64</f>
        <v>347478</v>
      </c>
      <c r="G10" s="151"/>
      <c r="H10" s="118">
        <f>E10*F10</f>
        <v>260608.5</v>
      </c>
      <c r="I10" s="152">
        <f>+E10*G10</f>
        <v>0</v>
      </c>
      <c r="J10" s="1"/>
      <c r="K10" s="1"/>
      <c r="L10" s="1"/>
      <c r="M10" s="198"/>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row>
    <row r="11" spans="1:126" ht="12" customHeight="1">
      <c r="A11" s="6"/>
      <c r="B11" s="30"/>
      <c r="C11" s="43"/>
      <c r="D11" s="59"/>
      <c r="E11" s="136"/>
      <c r="F11" s="46"/>
      <c r="G11" s="118"/>
      <c r="H11" s="118"/>
      <c r="I11" s="118"/>
      <c r="J11" s="1"/>
      <c r="K11" s="1"/>
      <c r="L11" s="1"/>
      <c r="M11" s="198"/>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row>
    <row r="12" spans="1:13" ht="22.5">
      <c r="A12" s="20" t="s">
        <v>213</v>
      </c>
      <c r="B12" s="20" t="s">
        <v>44</v>
      </c>
      <c r="C12" s="25" t="s">
        <v>214</v>
      </c>
      <c r="D12" s="45"/>
      <c r="E12" s="135">
        <v>39</v>
      </c>
      <c r="F12" s="118">
        <f>29*239.64</f>
        <v>6949.5599999999995</v>
      </c>
      <c r="G12" s="151"/>
      <c r="H12" s="118">
        <f>E12*F12</f>
        <v>271032.83999999997</v>
      </c>
      <c r="I12" s="152">
        <f>+E12*G12</f>
        <v>0</v>
      </c>
      <c r="M12" s="198"/>
    </row>
    <row r="13" spans="1:13" ht="12.75">
      <c r="A13" s="20"/>
      <c r="B13" s="20"/>
      <c r="C13" s="25"/>
      <c r="D13" s="45"/>
      <c r="E13" s="135"/>
      <c r="F13" s="118"/>
      <c r="G13" s="151"/>
      <c r="H13" s="118"/>
      <c r="I13" s="176"/>
      <c r="M13" s="198"/>
    </row>
    <row r="14" spans="1:13" ht="12.75" customHeight="1">
      <c r="A14" s="20" t="s">
        <v>188</v>
      </c>
      <c r="B14" s="20" t="s">
        <v>44</v>
      </c>
      <c r="C14" s="25" t="s">
        <v>189</v>
      </c>
      <c r="D14" s="45"/>
      <c r="E14" s="187">
        <v>35</v>
      </c>
      <c r="F14" s="118">
        <f>18.5*239.64</f>
        <v>4433.34</v>
      </c>
      <c r="G14" s="151"/>
      <c r="H14" s="118">
        <f>E14*F14</f>
        <v>155166.9</v>
      </c>
      <c r="I14" s="152">
        <f>+E14*G14</f>
        <v>0</v>
      </c>
      <c r="M14" s="198"/>
    </row>
    <row r="15" spans="1:13" ht="12" customHeight="1" thickBot="1">
      <c r="A15" s="21"/>
      <c r="B15" s="21"/>
      <c r="C15" s="21"/>
      <c r="D15" s="21"/>
      <c r="E15" s="137"/>
      <c r="F15" s="60"/>
      <c r="G15" s="60"/>
      <c r="H15" s="76"/>
      <c r="I15" s="159"/>
      <c r="M15" s="198"/>
    </row>
    <row r="16" spans="1:126" ht="15" customHeight="1" thickTop="1">
      <c r="A16" s="22" t="s">
        <v>39</v>
      </c>
      <c r="B16" s="497" t="s">
        <v>41</v>
      </c>
      <c r="C16" s="526"/>
      <c r="D16" s="52"/>
      <c r="E16" s="138"/>
      <c r="F16" s="38"/>
      <c r="G16" s="38"/>
      <c r="H16" s="160">
        <f>SUM(H10:H15)</f>
        <v>686808.24</v>
      </c>
      <c r="I16" s="153">
        <f>SUM(I10:I15)</f>
        <v>0</v>
      </c>
      <c r="J16" s="9"/>
      <c r="K16" s="9"/>
      <c r="L16" s="10"/>
      <c r="M16" s="198"/>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row>
    <row r="17" spans="1:126" ht="12" customHeight="1">
      <c r="A17" s="23"/>
      <c r="B17" s="31"/>
      <c r="C17" s="35"/>
      <c r="D17" s="35"/>
      <c r="E17" s="139"/>
      <c r="F17" s="39"/>
      <c r="G17" s="39"/>
      <c r="H17" s="77"/>
      <c r="I17" s="157"/>
      <c r="J17" s="9"/>
      <c r="K17" s="9"/>
      <c r="L17" s="9"/>
      <c r="M17" s="198"/>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row>
    <row r="18" spans="1:126" ht="15" customHeight="1">
      <c r="A18" s="11" t="s">
        <v>42</v>
      </c>
      <c r="B18" s="491" t="s">
        <v>43</v>
      </c>
      <c r="C18" s="492"/>
      <c r="D18" s="57"/>
      <c r="E18" s="140"/>
      <c r="F18" s="12"/>
      <c r="G18" s="12"/>
      <c r="H18" s="78"/>
      <c r="I18" s="158"/>
      <c r="J18" s="13"/>
      <c r="K18" s="13"/>
      <c r="L18" s="13"/>
      <c r="M18" s="198"/>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row>
    <row r="19" spans="1:126" ht="12" customHeight="1">
      <c r="A19" s="11"/>
      <c r="B19" s="30"/>
      <c r="C19" s="34"/>
      <c r="D19" s="58"/>
      <c r="E19" s="140"/>
      <c r="F19" s="12"/>
      <c r="G19" s="12"/>
      <c r="H19" s="78"/>
      <c r="I19" s="158"/>
      <c r="J19" s="13"/>
      <c r="K19" s="13"/>
      <c r="L19" s="13"/>
      <c r="M19" s="198"/>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row>
    <row r="20" spans="1:126" ht="15" customHeight="1">
      <c r="A20" s="14" t="s">
        <v>19</v>
      </c>
      <c r="B20" s="491" t="s">
        <v>18</v>
      </c>
      <c r="C20" s="496"/>
      <c r="D20" s="53"/>
      <c r="E20" s="140"/>
      <c r="F20" s="12"/>
      <c r="G20" s="12"/>
      <c r="H20" s="78"/>
      <c r="I20" s="158"/>
      <c r="J20" s="13"/>
      <c r="K20" s="13"/>
      <c r="L20" s="13"/>
      <c r="M20" s="198"/>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row>
    <row r="21" spans="1:126" ht="15" customHeight="1">
      <c r="A21" s="14"/>
      <c r="B21" s="51"/>
      <c r="C21" s="30"/>
      <c r="D21" s="53"/>
      <c r="E21" s="140"/>
      <c r="F21" s="12"/>
      <c r="G21" s="12"/>
      <c r="H21" s="78"/>
      <c r="I21" s="158"/>
      <c r="J21" s="13"/>
      <c r="K21" s="13"/>
      <c r="L21" s="13"/>
      <c r="M21" s="198"/>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row>
    <row r="22" spans="1:126" ht="26.25" customHeight="1">
      <c r="A22" s="20" t="s">
        <v>135</v>
      </c>
      <c r="B22" s="20" t="s">
        <v>17</v>
      </c>
      <c r="C22" s="25" t="s">
        <v>136</v>
      </c>
      <c r="D22" s="45" t="s">
        <v>281</v>
      </c>
      <c r="E22" s="135">
        <v>1384</v>
      </c>
      <c r="F22" s="123">
        <v>365</v>
      </c>
      <c r="G22" s="151"/>
      <c r="H22" s="118">
        <f>E22*F22</f>
        <v>505160</v>
      </c>
      <c r="I22" s="152">
        <f>+E22*G22</f>
        <v>0</v>
      </c>
      <c r="J22" s="13"/>
      <c r="K22" s="13"/>
      <c r="L22" s="13"/>
      <c r="M22" s="198"/>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row>
    <row r="23" spans="1:126" ht="15" customHeight="1">
      <c r="A23" s="14"/>
      <c r="B23" s="51"/>
      <c r="C23" s="30"/>
      <c r="D23" s="53"/>
      <c r="E23" s="140"/>
      <c r="F23" s="12"/>
      <c r="G23" s="12"/>
      <c r="H23" s="78"/>
      <c r="I23" s="158"/>
      <c r="J23" s="13"/>
      <c r="K23" s="13"/>
      <c r="L23" s="13"/>
      <c r="M23" s="198"/>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row>
    <row r="24" spans="1:13" ht="22.5">
      <c r="A24" s="20" t="s">
        <v>12</v>
      </c>
      <c r="B24" s="20" t="s">
        <v>44</v>
      </c>
      <c r="C24" s="25" t="s">
        <v>13</v>
      </c>
      <c r="D24" s="45" t="s">
        <v>250</v>
      </c>
      <c r="E24" s="135">
        <v>62</v>
      </c>
      <c r="F24" s="118">
        <v>6255</v>
      </c>
      <c r="G24" s="151"/>
      <c r="H24" s="118">
        <f>E24*F24</f>
        <v>387810</v>
      </c>
      <c r="I24" s="152">
        <f>+E24*G24</f>
        <v>0</v>
      </c>
      <c r="M24" s="198"/>
    </row>
    <row r="25" spans="1:13" ht="12" customHeight="1">
      <c r="A25" s="20"/>
      <c r="B25" s="20"/>
      <c r="C25" s="25"/>
      <c r="D25" s="45"/>
      <c r="E25" s="141"/>
      <c r="F25" s="118"/>
      <c r="G25" s="151"/>
      <c r="H25" s="118"/>
      <c r="I25" s="152"/>
      <c r="M25" s="198"/>
    </row>
    <row r="26" spans="1:13" ht="23.25" customHeight="1">
      <c r="A26" s="50" t="s">
        <v>153</v>
      </c>
      <c r="B26" s="20" t="s">
        <v>44</v>
      </c>
      <c r="C26" s="25" t="s">
        <v>151</v>
      </c>
      <c r="D26" s="45"/>
      <c r="E26" s="135">
        <v>3</v>
      </c>
      <c r="F26" s="123">
        <v>7340</v>
      </c>
      <c r="G26" s="151"/>
      <c r="H26" s="118">
        <f>E26*F26</f>
        <v>22020</v>
      </c>
      <c r="I26" s="152">
        <f>+E26*G26</f>
        <v>0</v>
      </c>
      <c r="M26" s="198"/>
    </row>
    <row r="27" spans="1:13" ht="12" customHeight="1">
      <c r="A27" s="20"/>
      <c r="B27" s="20"/>
      <c r="C27" s="25"/>
      <c r="D27" s="45"/>
      <c r="E27" s="141"/>
      <c r="F27" s="118"/>
      <c r="G27" s="151"/>
      <c r="H27" s="118"/>
      <c r="I27" s="152"/>
      <c r="M27" s="198"/>
    </row>
    <row r="28" spans="1:13" ht="33.75">
      <c r="A28" s="20" t="s">
        <v>14</v>
      </c>
      <c r="B28" s="20" t="s">
        <v>44</v>
      </c>
      <c r="C28" s="25" t="s">
        <v>15</v>
      </c>
      <c r="D28" s="45"/>
      <c r="E28" s="135">
        <v>62</v>
      </c>
      <c r="F28" s="118">
        <v>4850</v>
      </c>
      <c r="G28" s="151"/>
      <c r="H28" s="118">
        <f>E28*F28</f>
        <v>300700</v>
      </c>
      <c r="I28" s="152">
        <f>+E28*G28</f>
        <v>0</v>
      </c>
      <c r="M28" s="198"/>
    </row>
    <row r="29" spans="1:13" ht="12.75">
      <c r="A29" s="20"/>
      <c r="B29" s="20"/>
      <c r="C29" s="25"/>
      <c r="D29" s="45"/>
      <c r="E29" s="141"/>
      <c r="F29" s="118"/>
      <c r="G29" s="151"/>
      <c r="H29" s="118"/>
      <c r="I29" s="152"/>
      <c r="M29" s="198"/>
    </row>
    <row r="30" spans="1:13" ht="22.5">
      <c r="A30" s="50" t="s">
        <v>154</v>
      </c>
      <c r="B30" s="20" t="s">
        <v>44</v>
      </c>
      <c r="C30" s="25" t="s">
        <v>152</v>
      </c>
      <c r="D30" s="45"/>
      <c r="E30" s="135">
        <v>3</v>
      </c>
      <c r="F30" s="123">
        <v>6050</v>
      </c>
      <c r="G30" s="151"/>
      <c r="H30" s="118">
        <f>E30*F30</f>
        <v>18150</v>
      </c>
      <c r="I30" s="152">
        <f>+E30*G30</f>
        <v>0</v>
      </c>
      <c r="M30" s="198"/>
    </row>
    <row r="31" spans="1:13" ht="12.75">
      <c r="A31" s="50"/>
      <c r="B31" s="130"/>
      <c r="C31" s="25"/>
      <c r="D31" s="194"/>
      <c r="E31" s="135"/>
      <c r="F31" s="123"/>
      <c r="G31" s="151"/>
      <c r="H31" s="118"/>
      <c r="I31" s="152"/>
      <c r="M31" s="198"/>
    </row>
    <row r="32" spans="1:126" ht="15" customHeight="1">
      <c r="A32" s="14" t="s">
        <v>190</v>
      </c>
      <c r="B32" s="491" t="s">
        <v>191</v>
      </c>
      <c r="C32" s="496"/>
      <c r="D32" s="53"/>
      <c r="E32" s="140"/>
      <c r="F32" s="118"/>
      <c r="G32" s="151"/>
      <c r="H32" s="118"/>
      <c r="I32" s="152"/>
      <c r="J32" s="13"/>
      <c r="K32" s="13"/>
      <c r="L32" s="13"/>
      <c r="M32" s="198"/>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row>
    <row r="33" spans="4:13" ht="12" customHeight="1">
      <c r="D33" s="54"/>
      <c r="E33" s="142"/>
      <c r="F33" s="118"/>
      <c r="G33" s="151"/>
      <c r="H33" s="118"/>
      <c r="I33" s="152"/>
      <c r="M33" s="198"/>
    </row>
    <row r="34" spans="1:13" ht="12" customHeight="1">
      <c r="A34" s="50" t="s">
        <v>215</v>
      </c>
      <c r="B34" s="20" t="s">
        <v>16</v>
      </c>
      <c r="C34" s="25" t="s">
        <v>212</v>
      </c>
      <c r="D34" s="45" t="s">
        <v>282</v>
      </c>
      <c r="E34" s="135">
        <v>325.3</v>
      </c>
      <c r="F34" s="123">
        <v>2050</v>
      </c>
      <c r="G34" s="151"/>
      <c r="H34" s="118">
        <f>E34*F34</f>
        <v>666865</v>
      </c>
      <c r="I34" s="152">
        <f>+E34*G34</f>
        <v>0</v>
      </c>
      <c r="M34" s="198"/>
    </row>
    <row r="35" spans="1:13" ht="12.75">
      <c r="A35" s="20"/>
      <c r="B35" s="20"/>
      <c r="C35" s="25"/>
      <c r="D35" s="45"/>
      <c r="E35" s="135"/>
      <c r="F35" s="118"/>
      <c r="G35" s="151"/>
      <c r="H35" s="118"/>
      <c r="I35" s="152"/>
      <c r="M35" s="198"/>
    </row>
    <row r="36" spans="1:13" ht="15" customHeight="1">
      <c r="A36" s="14" t="s">
        <v>21</v>
      </c>
      <c r="B36" s="491" t="s">
        <v>20</v>
      </c>
      <c r="C36" s="496"/>
      <c r="D36" s="48"/>
      <c r="E36" s="142"/>
      <c r="F36" s="123"/>
      <c r="G36" s="151"/>
      <c r="H36" s="118"/>
      <c r="I36" s="152"/>
      <c r="M36" s="198"/>
    </row>
    <row r="37" spans="1:13" ht="15" customHeight="1">
      <c r="A37" s="14"/>
      <c r="B37" s="51"/>
      <c r="C37" s="30"/>
      <c r="D37" s="48"/>
      <c r="E37" s="142"/>
      <c r="F37" s="123"/>
      <c r="G37" s="151"/>
      <c r="H37" s="118"/>
      <c r="I37" s="152"/>
      <c r="M37" s="198"/>
    </row>
    <row r="38" spans="1:13" ht="24" customHeight="1">
      <c r="A38" s="20" t="s">
        <v>294</v>
      </c>
      <c r="B38" s="20" t="s">
        <v>17</v>
      </c>
      <c r="C38" s="25" t="s">
        <v>295</v>
      </c>
      <c r="D38" s="45"/>
      <c r="E38" s="135">
        <v>4349</v>
      </c>
      <c r="F38" s="123">
        <v>1545</v>
      </c>
      <c r="G38" s="151"/>
      <c r="H38" s="118">
        <f>E38*F38</f>
        <v>6719205</v>
      </c>
      <c r="I38" s="152">
        <f>+E38*G38</f>
        <v>0</v>
      </c>
      <c r="M38" s="198"/>
    </row>
    <row r="39" spans="1:13" ht="12" customHeight="1">
      <c r="A39" s="20"/>
      <c r="B39" s="20"/>
      <c r="C39" s="25"/>
      <c r="D39" s="45"/>
      <c r="E39" s="135"/>
      <c r="F39" s="123"/>
      <c r="G39" s="151"/>
      <c r="H39" s="118"/>
      <c r="I39" s="152"/>
      <c r="M39" s="198"/>
    </row>
    <row r="40" spans="1:13" ht="25.5" customHeight="1">
      <c r="A40" s="50" t="s">
        <v>296</v>
      </c>
      <c r="B40" s="20" t="s">
        <v>16</v>
      </c>
      <c r="C40" s="25" t="s">
        <v>297</v>
      </c>
      <c r="D40" s="45" t="s">
        <v>283</v>
      </c>
      <c r="E40" s="135">
        <v>10.8</v>
      </c>
      <c r="F40" s="123">
        <v>5150</v>
      </c>
      <c r="G40" s="151"/>
      <c r="H40" s="118">
        <f>E40*F40</f>
        <v>55620.00000000001</v>
      </c>
      <c r="I40" s="152">
        <f>+E40*G40</f>
        <v>0</v>
      </c>
      <c r="M40" s="198"/>
    </row>
    <row r="41" spans="1:13" ht="12" customHeight="1">
      <c r="A41" s="50"/>
      <c r="B41" s="20"/>
      <c r="C41" s="25"/>
      <c r="D41" s="45"/>
      <c r="E41" s="135"/>
      <c r="F41" s="123"/>
      <c r="G41" s="151"/>
      <c r="H41" s="118"/>
      <c r="I41" s="152"/>
      <c r="M41" s="198"/>
    </row>
    <row r="42" spans="1:13" ht="15" customHeight="1">
      <c r="A42" s="14" t="s">
        <v>216</v>
      </c>
      <c r="B42" s="491" t="s">
        <v>217</v>
      </c>
      <c r="C42" s="496"/>
      <c r="D42" s="48"/>
      <c r="E42" s="142"/>
      <c r="F42" s="123"/>
      <c r="G42" s="151"/>
      <c r="H42" s="118"/>
      <c r="I42" s="152"/>
      <c r="M42" s="198"/>
    </row>
    <row r="43" spans="1:13" ht="15" customHeight="1">
      <c r="A43" s="14"/>
      <c r="B43" s="51"/>
      <c r="C43" s="30"/>
      <c r="D43" s="48"/>
      <c r="E43" s="142"/>
      <c r="F43" s="123"/>
      <c r="G43" s="151"/>
      <c r="H43" s="118"/>
      <c r="I43" s="152"/>
      <c r="M43" s="198"/>
    </row>
    <row r="44" spans="1:13" ht="24" customHeight="1">
      <c r="A44" s="20" t="s">
        <v>218</v>
      </c>
      <c r="B44" s="20" t="s">
        <v>16</v>
      </c>
      <c r="C44" s="25" t="s">
        <v>219</v>
      </c>
      <c r="D44" s="45" t="s">
        <v>284</v>
      </c>
      <c r="E44" s="135">
        <v>15.5</v>
      </c>
      <c r="F44" s="123">
        <v>1500</v>
      </c>
      <c r="G44" s="151"/>
      <c r="H44" s="118">
        <f>E44*F44</f>
        <v>23250</v>
      </c>
      <c r="I44" s="152">
        <f>+E44*G44</f>
        <v>0</v>
      </c>
      <c r="M44" s="198"/>
    </row>
    <row r="45" spans="1:13" ht="12" customHeight="1" thickBot="1">
      <c r="A45" s="26"/>
      <c r="B45" s="26"/>
      <c r="C45" s="36"/>
      <c r="D45" s="61"/>
      <c r="E45" s="137"/>
      <c r="F45" s="62"/>
      <c r="G45" s="62"/>
      <c r="H45" s="80"/>
      <c r="I45" s="159"/>
      <c r="M45" s="198"/>
    </row>
    <row r="46" spans="1:126" ht="15" customHeight="1" thickTop="1">
      <c r="A46" s="27" t="s">
        <v>42</v>
      </c>
      <c r="B46" s="497" t="s">
        <v>22</v>
      </c>
      <c r="C46" s="501"/>
      <c r="D46" s="55"/>
      <c r="E46" s="138"/>
      <c r="F46" s="38"/>
      <c r="G46" s="38"/>
      <c r="H46" s="160">
        <f>SUM(H22:H45)</f>
        <v>8698780</v>
      </c>
      <c r="I46" s="153">
        <f>SUM(I22:I45)</f>
        <v>0</v>
      </c>
      <c r="J46" s="9"/>
      <c r="K46" s="9"/>
      <c r="L46" s="10"/>
      <c r="M46" s="198"/>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row>
    <row r="47" spans="1:126" ht="15" customHeight="1">
      <c r="A47" s="14"/>
      <c r="B47" s="122"/>
      <c r="C47" s="127"/>
      <c r="D47" s="196"/>
      <c r="E47" s="139"/>
      <c r="F47" s="195"/>
      <c r="G47" s="195"/>
      <c r="H47" s="131"/>
      <c r="I47" s="183"/>
      <c r="J47" s="9"/>
      <c r="K47" s="9"/>
      <c r="L47" s="10"/>
      <c r="M47" s="198"/>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row>
    <row r="48" spans="1:126" ht="15" customHeight="1">
      <c r="A48" s="6" t="s">
        <v>126</v>
      </c>
      <c r="B48" s="491" t="s">
        <v>125</v>
      </c>
      <c r="C48" s="492"/>
      <c r="D48" s="57"/>
      <c r="E48" s="140"/>
      <c r="F48" s="12"/>
      <c r="G48" s="12"/>
      <c r="H48" s="78"/>
      <c r="I48" s="158"/>
      <c r="J48" s="9"/>
      <c r="K48" s="9"/>
      <c r="L48" s="10"/>
      <c r="M48" s="198"/>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row>
    <row r="49" spans="1:126" ht="15" customHeight="1">
      <c r="A49" s="11"/>
      <c r="B49" s="30"/>
      <c r="C49" s="34"/>
      <c r="D49" s="58"/>
      <c r="E49" s="140"/>
      <c r="F49" s="12"/>
      <c r="G49" s="12"/>
      <c r="H49" s="78"/>
      <c r="I49" s="158"/>
      <c r="J49" s="9"/>
      <c r="K49" s="9"/>
      <c r="L49" s="10"/>
      <c r="M49" s="198"/>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row>
    <row r="50" spans="1:126" ht="15" customHeight="1">
      <c r="A50" s="14" t="s">
        <v>127</v>
      </c>
      <c r="B50" s="491" t="s">
        <v>128</v>
      </c>
      <c r="C50" s="496"/>
      <c r="D50" s="53"/>
      <c r="E50" s="140"/>
      <c r="F50" s="12"/>
      <c r="G50" s="12"/>
      <c r="H50" s="78"/>
      <c r="I50" s="158"/>
      <c r="J50" s="9"/>
      <c r="K50" s="9"/>
      <c r="L50" s="10"/>
      <c r="M50" s="198"/>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row>
    <row r="51" spans="1:126" ht="15" customHeight="1">
      <c r="A51" s="14"/>
      <c r="B51" s="51"/>
      <c r="C51" s="30"/>
      <c r="D51" s="53"/>
      <c r="E51" s="140"/>
      <c r="F51" s="12"/>
      <c r="G51" s="12"/>
      <c r="H51" s="78"/>
      <c r="I51" s="158"/>
      <c r="J51" s="9"/>
      <c r="K51" s="9"/>
      <c r="L51" s="10"/>
      <c r="M51" s="198"/>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row>
    <row r="52" spans="1:126" ht="24.75" customHeight="1">
      <c r="A52" s="50" t="s">
        <v>166</v>
      </c>
      <c r="B52" s="20" t="s">
        <v>575</v>
      </c>
      <c r="C52" s="25" t="s">
        <v>167</v>
      </c>
      <c r="D52" s="45" t="s">
        <v>324</v>
      </c>
      <c r="E52" s="187">
        <v>360</v>
      </c>
      <c r="F52" s="123"/>
      <c r="G52" s="151">
        <v>130</v>
      </c>
      <c r="H52" s="118"/>
      <c r="I52" s="152">
        <f>E52*G52</f>
        <v>46800</v>
      </c>
      <c r="J52" s="9"/>
      <c r="K52" s="9"/>
      <c r="L52" s="10"/>
      <c r="M52" s="198"/>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row>
    <row r="53" spans="1:126" ht="15" customHeight="1" thickBot="1">
      <c r="A53" s="26"/>
      <c r="B53" s="26"/>
      <c r="C53" s="36"/>
      <c r="D53" s="61"/>
      <c r="E53" s="137"/>
      <c r="F53" s="62"/>
      <c r="G53" s="62"/>
      <c r="H53" s="80"/>
      <c r="I53" s="159"/>
      <c r="J53" s="9"/>
      <c r="K53" s="9"/>
      <c r="L53" s="10"/>
      <c r="M53" s="198"/>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row>
    <row r="54" spans="1:126" ht="15" customHeight="1" thickTop="1">
      <c r="A54" s="27" t="s">
        <v>126</v>
      </c>
      <c r="B54" s="497" t="s">
        <v>129</v>
      </c>
      <c r="C54" s="501"/>
      <c r="D54" s="55"/>
      <c r="E54" s="138"/>
      <c r="F54" s="38"/>
      <c r="G54" s="38"/>
      <c r="H54" s="160">
        <f>SUM(H52:H53)</f>
        <v>0</v>
      </c>
      <c r="I54" s="153">
        <f>SUM(I52:I53)</f>
        <v>46800</v>
      </c>
      <c r="J54" s="9"/>
      <c r="K54" s="9"/>
      <c r="L54" s="10"/>
      <c r="M54" s="198"/>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row>
    <row r="55" spans="1:126" ht="6" customHeight="1" thickBot="1">
      <c r="A55" s="14"/>
      <c r="B55" s="514"/>
      <c r="C55" s="515"/>
      <c r="D55" s="257"/>
      <c r="E55" s="140"/>
      <c r="F55" s="12"/>
      <c r="G55" s="12"/>
      <c r="H55" s="78"/>
      <c r="I55" s="158"/>
      <c r="J55" s="13"/>
      <c r="K55" s="13"/>
      <c r="L55" s="13"/>
      <c r="M55" s="198"/>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row>
    <row r="56" spans="1:16" ht="15" customHeight="1" thickBot="1">
      <c r="A56" s="120" t="s">
        <v>37</v>
      </c>
      <c r="B56" s="502" t="s">
        <v>23</v>
      </c>
      <c r="C56" s="507"/>
      <c r="D56" s="56"/>
      <c r="E56" s="508"/>
      <c r="F56" s="509"/>
      <c r="G56" s="56"/>
      <c r="H56" s="163">
        <f>H16+H46+H54</f>
        <v>9385588.24</v>
      </c>
      <c r="I56" s="164">
        <f>I16+I46+I54</f>
        <v>46800</v>
      </c>
      <c r="M56" s="198"/>
      <c r="P56" s="188"/>
    </row>
    <row r="57" spans="4:9" ht="15" customHeight="1">
      <c r="D57" s="54"/>
      <c r="E57" s="142"/>
      <c r="F57" s="54"/>
      <c r="G57" s="54"/>
      <c r="I57" s="148"/>
    </row>
    <row r="58" spans="1:126" ht="15" customHeight="1">
      <c r="A58" s="19" t="s">
        <v>24</v>
      </c>
      <c r="B58" s="494" t="s">
        <v>25</v>
      </c>
      <c r="C58" s="498"/>
      <c r="D58" s="57"/>
      <c r="E58" s="133"/>
      <c r="F58" s="4"/>
      <c r="G58" s="4"/>
      <c r="H58" s="74"/>
      <c r="I58" s="156"/>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row>
    <row r="59" spans="4:9" ht="12" customHeight="1">
      <c r="D59" s="54"/>
      <c r="E59" s="142"/>
      <c r="F59" s="54"/>
      <c r="G59" s="54"/>
      <c r="I59" s="148"/>
    </row>
    <row r="60" spans="1:126" ht="15" customHeight="1">
      <c r="A60" s="14" t="s">
        <v>26</v>
      </c>
      <c r="B60" s="491" t="s">
        <v>27</v>
      </c>
      <c r="C60" s="492"/>
      <c r="D60" s="45"/>
      <c r="E60" s="140"/>
      <c r="F60" s="12"/>
      <c r="G60" s="12"/>
      <c r="H60" s="78"/>
      <c r="I60" s="158"/>
      <c r="J60" s="13"/>
      <c r="K60" s="13"/>
      <c r="L60" s="13"/>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row>
    <row r="61" spans="4:9" ht="12" customHeight="1">
      <c r="D61" s="54"/>
      <c r="E61" s="142"/>
      <c r="F61" s="54"/>
      <c r="G61" s="54"/>
      <c r="I61" s="148"/>
    </row>
    <row r="62" spans="1:16" ht="24" customHeight="1">
      <c r="A62" s="50" t="s">
        <v>28</v>
      </c>
      <c r="B62" s="20" t="s">
        <v>112</v>
      </c>
      <c r="C62" s="25" t="s">
        <v>192</v>
      </c>
      <c r="D62" s="45" t="s">
        <v>290</v>
      </c>
      <c r="E62" s="261">
        <v>644.7</v>
      </c>
      <c r="F62" s="118">
        <v>750</v>
      </c>
      <c r="G62" s="151"/>
      <c r="H62" s="118">
        <f>E62*F62</f>
        <v>483525.00000000006</v>
      </c>
      <c r="I62" s="152">
        <f>+E62*G62</f>
        <v>0</v>
      </c>
      <c r="M62" s="198"/>
      <c r="P62" s="188"/>
    </row>
    <row r="63" spans="1:16" ht="12" customHeight="1">
      <c r="A63" s="50"/>
      <c r="B63" s="20"/>
      <c r="C63" s="25"/>
      <c r="D63" s="45"/>
      <c r="E63" s="135"/>
      <c r="F63" s="118"/>
      <c r="G63" s="151"/>
      <c r="H63" s="118"/>
      <c r="I63" s="152"/>
      <c r="M63" s="198"/>
      <c r="P63" s="188"/>
    </row>
    <row r="64" spans="1:16" ht="22.5">
      <c r="A64" s="50" t="s">
        <v>29</v>
      </c>
      <c r="B64" s="20" t="s">
        <v>112</v>
      </c>
      <c r="C64" s="25" t="s">
        <v>193</v>
      </c>
      <c r="D64" s="45" t="s">
        <v>291</v>
      </c>
      <c r="E64" s="261">
        <v>430.5</v>
      </c>
      <c r="F64" s="118">
        <v>820</v>
      </c>
      <c r="G64" s="151"/>
      <c r="H64" s="118">
        <f>E64*F64</f>
        <v>353010</v>
      </c>
      <c r="I64" s="152">
        <f>+E64*G64</f>
        <v>0</v>
      </c>
      <c r="M64" s="198"/>
      <c r="P64" s="188"/>
    </row>
    <row r="65" spans="1:16" ht="12.75">
      <c r="A65" s="50"/>
      <c r="B65" s="20"/>
      <c r="C65" s="25"/>
      <c r="D65" s="45"/>
      <c r="E65" s="135"/>
      <c r="F65" s="118"/>
      <c r="G65" s="151"/>
      <c r="H65" s="118"/>
      <c r="I65" s="152"/>
      <c r="M65" s="198"/>
      <c r="P65" s="188"/>
    </row>
    <row r="66" spans="1:16" ht="23.25" customHeight="1">
      <c r="A66" s="50" t="s">
        <v>130</v>
      </c>
      <c r="B66" s="50" t="s">
        <v>112</v>
      </c>
      <c r="C66" s="192" t="s">
        <v>589</v>
      </c>
      <c r="D66" s="189" t="s">
        <v>287</v>
      </c>
      <c r="E66" s="260">
        <f>8450*0.4</f>
        <v>3380</v>
      </c>
      <c r="F66" s="118">
        <v>1320</v>
      </c>
      <c r="G66" s="151"/>
      <c r="H66" s="118">
        <f>E66*F66</f>
        <v>4461600</v>
      </c>
      <c r="I66" s="152">
        <f>+E66*G66</f>
        <v>0</v>
      </c>
      <c r="M66" s="198"/>
      <c r="P66" s="188"/>
    </row>
    <row r="67" spans="1:16" ht="12.75">
      <c r="A67" s="50"/>
      <c r="B67" s="50"/>
      <c r="C67" s="192"/>
      <c r="D67" s="189"/>
      <c r="E67" s="260"/>
      <c r="F67" s="118"/>
      <c r="G67" s="151"/>
      <c r="H67" s="118"/>
      <c r="I67" s="152"/>
      <c r="M67" s="198"/>
      <c r="P67" s="188"/>
    </row>
    <row r="68" spans="1:16" ht="23.25" customHeight="1">
      <c r="A68" s="50" t="s">
        <v>593</v>
      </c>
      <c r="B68" s="50" t="s">
        <v>112</v>
      </c>
      <c r="C68" s="192" t="s">
        <v>592</v>
      </c>
      <c r="D68" s="189" t="s">
        <v>287</v>
      </c>
      <c r="E68" s="260">
        <f>8450*0.6</f>
        <v>5070</v>
      </c>
      <c r="F68" s="448">
        <v>1320</v>
      </c>
      <c r="G68" s="259"/>
      <c r="H68" s="123">
        <f>E68*F68</f>
        <v>6692400</v>
      </c>
      <c r="I68" s="236">
        <f>+E68*G68</f>
        <v>0</v>
      </c>
      <c r="M68" s="198"/>
      <c r="P68" s="188"/>
    </row>
    <row r="69" spans="1:16" ht="12.75">
      <c r="A69" s="50"/>
      <c r="B69" s="50"/>
      <c r="C69" s="192"/>
      <c r="D69" s="189"/>
      <c r="E69" s="187"/>
      <c r="F69" s="118"/>
      <c r="G69" s="151"/>
      <c r="H69" s="118"/>
      <c r="I69" s="152"/>
      <c r="M69" s="198"/>
      <c r="P69" s="188"/>
    </row>
    <row r="70" spans="1:16" ht="66" customHeight="1">
      <c r="A70" s="50" t="s">
        <v>30</v>
      </c>
      <c r="B70" s="50" t="s">
        <v>112</v>
      </c>
      <c r="C70" s="192" t="s">
        <v>590</v>
      </c>
      <c r="D70" s="189" t="s">
        <v>288</v>
      </c>
      <c r="E70" s="187">
        <v>177.4</v>
      </c>
      <c r="F70" s="118">
        <v>2450</v>
      </c>
      <c r="G70" s="151"/>
      <c r="H70" s="118">
        <f>E70*F70</f>
        <v>434630</v>
      </c>
      <c r="I70" s="152">
        <f>+E70*G70</f>
        <v>0</v>
      </c>
      <c r="M70" s="198"/>
      <c r="P70" s="188"/>
    </row>
    <row r="71" spans="1:16" ht="12.75">
      <c r="A71" s="50"/>
      <c r="B71" s="50"/>
      <c r="C71" s="192"/>
      <c r="D71" s="189"/>
      <c r="E71" s="187"/>
      <c r="F71" s="118"/>
      <c r="G71" s="151"/>
      <c r="H71" s="118"/>
      <c r="I71" s="152"/>
      <c r="M71" s="198"/>
      <c r="P71" s="188"/>
    </row>
    <row r="72" spans="1:16" ht="60" customHeight="1">
      <c r="A72" s="50" t="s">
        <v>591</v>
      </c>
      <c r="B72" s="50" t="s">
        <v>112</v>
      </c>
      <c r="C72" s="192" t="s">
        <v>594</v>
      </c>
      <c r="D72" s="189" t="s">
        <v>289</v>
      </c>
      <c r="E72" s="187">
        <v>15.58</v>
      </c>
      <c r="F72" s="118">
        <v>2850</v>
      </c>
      <c r="G72" s="151"/>
      <c r="H72" s="118">
        <f>E72*F72</f>
        <v>44403</v>
      </c>
      <c r="I72" s="152">
        <f>+E72*G72</f>
        <v>0</v>
      </c>
      <c r="M72" s="198"/>
      <c r="P72" s="188"/>
    </row>
    <row r="73" spans="1:16" ht="18" customHeight="1">
      <c r="A73" s="50"/>
      <c r="B73" s="50"/>
      <c r="C73" s="192"/>
      <c r="D73" s="189"/>
      <c r="E73" s="187"/>
      <c r="F73" s="118"/>
      <c r="G73" s="151"/>
      <c r="H73" s="118"/>
      <c r="I73" s="176"/>
      <c r="M73" s="198"/>
      <c r="P73" s="188"/>
    </row>
    <row r="74" spans="1:16" ht="30.75" customHeight="1">
      <c r="A74" s="50" t="s">
        <v>596</v>
      </c>
      <c r="B74" s="50" t="s">
        <v>112</v>
      </c>
      <c r="C74" s="192" t="s">
        <v>595</v>
      </c>
      <c r="D74" s="189"/>
      <c r="E74" s="187">
        <v>155.5</v>
      </c>
      <c r="F74" s="118"/>
      <c r="G74" s="151"/>
      <c r="H74" s="118"/>
      <c r="I74" s="176">
        <f>E74*G74</f>
        <v>0</v>
      </c>
      <c r="M74" s="198"/>
      <c r="P74" s="188"/>
    </row>
    <row r="75" spans="1:16" ht="21.75" customHeight="1">
      <c r="A75" s="50"/>
      <c r="B75" s="50"/>
      <c r="C75" s="192"/>
      <c r="D75" s="189"/>
      <c r="E75" s="187"/>
      <c r="F75" s="118"/>
      <c r="G75" s="151"/>
      <c r="H75" s="118"/>
      <c r="I75" s="176"/>
      <c r="M75" s="198"/>
      <c r="P75" s="188"/>
    </row>
    <row r="76" spans="1:16" ht="57" customHeight="1" thickBot="1">
      <c r="A76" s="452" t="s">
        <v>598</v>
      </c>
      <c r="B76" s="453" t="s">
        <v>112</v>
      </c>
      <c r="C76" s="454" t="s">
        <v>597</v>
      </c>
      <c r="D76" s="455"/>
      <c r="E76" s="456">
        <v>135.8</v>
      </c>
      <c r="F76" s="62"/>
      <c r="G76" s="62"/>
      <c r="H76" s="76"/>
      <c r="I76" s="435">
        <f>E76*G76</f>
        <v>0</v>
      </c>
      <c r="P76" s="188"/>
    </row>
    <row r="77" spans="1:16" ht="14.25" thickBot="1" thickTop="1">
      <c r="A77" s="20"/>
      <c r="B77" s="449"/>
      <c r="C77" s="450"/>
      <c r="D77" s="451"/>
      <c r="E77" s="142"/>
      <c r="F77" s="47"/>
      <c r="G77" s="47"/>
      <c r="I77" s="447"/>
      <c r="P77" s="188"/>
    </row>
    <row r="78" spans="1:126" ht="15" customHeight="1" thickTop="1">
      <c r="A78" s="27" t="s">
        <v>26</v>
      </c>
      <c r="B78" s="497" t="s">
        <v>54</v>
      </c>
      <c r="C78" s="501"/>
      <c r="D78" s="63"/>
      <c r="E78" s="144"/>
      <c r="F78" s="64"/>
      <c r="G78" s="64"/>
      <c r="H78" s="160">
        <f>SUM(H62:H76)</f>
        <v>12469568</v>
      </c>
      <c r="I78" s="153">
        <f>SUM(I62:I76)</f>
        <v>0</v>
      </c>
      <c r="J78" s="9"/>
      <c r="K78" s="9"/>
      <c r="L78" s="10"/>
      <c r="M78" s="1"/>
      <c r="N78" s="1"/>
      <c r="O78" s="1"/>
      <c r="P78" s="188"/>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row>
    <row r="79" spans="4:16" ht="12" customHeight="1">
      <c r="D79" s="47"/>
      <c r="E79" s="142"/>
      <c r="F79" s="47"/>
      <c r="G79" s="47"/>
      <c r="I79" s="148"/>
      <c r="P79" s="188"/>
    </row>
    <row r="80" spans="1:126" ht="12.75">
      <c r="A80" s="14" t="s">
        <v>55</v>
      </c>
      <c r="B80" s="491" t="s">
        <v>31</v>
      </c>
      <c r="C80" s="492"/>
      <c r="D80" s="65"/>
      <c r="E80" s="145"/>
      <c r="F80" s="66"/>
      <c r="G80" s="66"/>
      <c r="H80" s="78"/>
      <c r="I80" s="158"/>
      <c r="J80" s="13"/>
      <c r="K80" s="13"/>
      <c r="L80" s="13"/>
      <c r="M80" s="1"/>
      <c r="N80" s="1"/>
      <c r="O80" s="1"/>
      <c r="P80" s="188"/>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row>
    <row r="81" spans="4:16" ht="12" customHeight="1">
      <c r="D81" s="47"/>
      <c r="E81" s="142"/>
      <c r="F81" s="47"/>
      <c r="G81" s="47"/>
      <c r="I81" s="148"/>
      <c r="P81" s="188"/>
    </row>
    <row r="82" spans="1:16" ht="23.25" customHeight="1">
      <c r="A82" s="50" t="s">
        <v>32</v>
      </c>
      <c r="B82" s="20" t="s">
        <v>17</v>
      </c>
      <c r="C82" s="25" t="s">
        <v>576</v>
      </c>
      <c r="D82" s="45" t="s">
        <v>285</v>
      </c>
      <c r="E82" s="261">
        <v>7899.4</v>
      </c>
      <c r="F82" s="118">
        <v>110</v>
      </c>
      <c r="G82" s="151"/>
      <c r="H82" s="118">
        <f>E82*F82</f>
        <v>868934</v>
      </c>
      <c r="I82" s="152">
        <f>+E82*G82</f>
        <v>0</v>
      </c>
      <c r="P82" s="188"/>
    </row>
    <row r="83" spans="1:16" ht="12" customHeight="1" thickBot="1">
      <c r="A83" s="26"/>
      <c r="B83" s="26"/>
      <c r="C83" s="36"/>
      <c r="D83" s="61"/>
      <c r="E83" s="137"/>
      <c r="F83" s="62"/>
      <c r="G83" s="62"/>
      <c r="H83" s="76"/>
      <c r="I83" s="159"/>
      <c r="M83" s="198"/>
      <c r="P83" s="188"/>
    </row>
    <row r="84" spans="1:126" ht="15" customHeight="1" thickTop="1">
      <c r="A84" s="27" t="s">
        <v>55</v>
      </c>
      <c r="B84" s="497" t="s">
        <v>54</v>
      </c>
      <c r="C84" s="497"/>
      <c r="D84" s="67"/>
      <c r="E84" s="144"/>
      <c r="F84" s="64"/>
      <c r="G84" s="64"/>
      <c r="H84" s="160">
        <f>SUM(H82:H83)</f>
        <v>868934</v>
      </c>
      <c r="I84" s="153">
        <f>SUM(I82:I83)</f>
        <v>0</v>
      </c>
      <c r="J84" s="9"/>
      <c r="K84" s="9"/>
      <c r="L84" s="10"/>
      <c r="M84" s="198"/>
      <c r="N84" s="1"/>
      <c r="O84" s="1"/>
      <c r="P84" s="188"/>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row>
    <row r="85" spans="2:16" ht="12" customHeight="1">
      <c r="B85" s="184"/>
      <c r="C85" s="186"/>
      <c r="D85" s="185"/>
      <c r="E85" s="142"/>
      <c r="F85" s="47"/>
      <c r="G85" s="47"/>
      <c r="I85" s="148"/>
      <c r="M85" s="198"/>
      <c r="P85" s="188"/>
    </row>
    <row r="86" spans="1:126" ht="23.25" customHeight="1">
      <c r="A86" s="14" t="s">
        <v>68</v>
      </c>
      <c r="B86" s="491" t="s">
        <v>69</v>
      </c>
      <c r="C86" s="492"/>
      <c r="D86" s="65"/>
      <c r="E86" s="145"/>
      <c r="F86" s="66"/>
      <c r="G86" s="66"/>
      <c r="H86" s="78"/>
      <c r="I86" s="158"/>
      <c r="J86" s="13"/>
      <c r="K86" s="13"/>
      <c r="L86" s="13"/>
      <c r="M86" s="198"/>
      <c r="N86" s="1"/>
      <c r="O86" s="1"/>
      <c r="P86" s="188"/>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row>
    <row r="87" spans="4:16" ht="12" customHeight="1">
      <c r="D87" s="47"/>
      <c r="E87" s="142"/>
      <c r="F87" s="47"/>
      <c r="G87" s="47"/>
      <c r="I87" s="148"/>
      <c r="M87" s="198"/>
      <c r="P87" s="188"/>
    </row>
    <row r="88" spans="1:16" ht="33.75">
      <c r="A88" s="50" t="s">
        <v>182</v>
      </c>
      <c r="B88" s="20" t="s">
        <v>112</v>
      </c>
      <c r="C88" s="25" t="s">
        <v>183</v>
      </c>
      <c r="D88" s="45"/>
      <c r="E88" s="261">
        <v>1867.8</v>
      </c>
      <c r="F88" s="118">
        <v>3115.32</v>
      </c>
      <c r="G88" s="151"/>
      <c r="H88" s="118">
        <f>E88*F88</f>
        <v>5818794.696</v>
      </c>
      <c r="I88" s="152">
        <f>+E88*G88</f>
        <v>0</v>
      </c>
      <c r="M88" s="198"/>
      <c r="P88" s="188"/>
    </row>
    <row r="89" spans="1:16" ht="12.75">
      <c r="A89" s="50"/>
      <c r="B89" s="20"/>
      <c r="C89" s="25"/>
      <c r="D89" s="45"/>
      <c r="E89" s="135"/>
      <c r="F89" s="118"/>
      <c r="G89" s="151"/>
      <c r="H89" s="118"/>
      <c r="I89" s="176"/>
      <c r="M89" s="198"/>
      <c r="P89" s="188"/>
    </row>
    <row r="90" spans="1:16" ht="33.75">
      <c r="A90" s="50" t="s">
        <v>184</v>
      </c>
      <c r="B90" s="20" t="s">
        <v>112</v>
      </c>
      <c r="C90" s="25" t="s">
        <v>220</v>
      </c>
      <c r="D90" s="45" t="s">
        <v>292</v>
      </c>
      <c r="E90" s="135">
        <v>51.29</v>
      </c>
      <c r="F90" s="190">
        <v>3569.64</v>
      </c>
      <c r="G90" s="151"/>
      <c r="H90" s="118">
        <f>E90*F90</f>
        <v>183086.8356</v>
      </c>
      <c r="I90" s="152">
        <f>+E90*G90</f>
        <v>0</v>
      </c>
      <c r="M90" s="198"/>
      <c r="P90" s="188"/>
    </row>
    <row r="91" spans="1:16" ht="12.75">
      <c r="A91" s="50"/>
      <c r="B91" s="50"/>
      <c r="C91" s="25"/>
      <c r="D91" s="193"/>
      <c r="E91" s="135"/>
      <c r="F91" s="190"/>
      <c r="G91" s="151"/>
      <c r="H91" s="191"/>
      <c r="I91" s="176"/>
      <c r="M91" s="198"/>
      <c r="P91" s="188"/>
    </row>
    <row r="92" spans="1:16" ht="22.5">
      <c r="A92" s="50" t="s">
        <v>185</v>
      </c>
      <c r="B92" s="20" t="s">
        <v>17</v>
      </c>
      <c r="C92" s="192" t="s">
        <v>255</v>
      </c>
      <c r="D92" s="45" t="s">
        <v>293</v>
      </c>
      <c r="E92" s="261">
        <v>6937.29</v>
      </c>
      <c r="F92" s="123">
        <v>1090.36</v>
      </c>
      <c r="G92" s="151"/>
      <c r="H92" s="118">
        <f>E92*F92</f>
        <v>7564143.5243999995</v>
      </c>
      <c r="I92" s="152">
        <f>+E92*G92</f>
        <v>0</v>
      </c>
      <c r="P92" s="188"/>
    </row>
    <row r="93" spans="1:16" ht="12" customHeight="1" thickBot="1">
      <c r="A93" s="26"/>
      <c r="B93" s="26"/>
      <c r="C93" s="36"/>
      <c r="D93" s="61"/>
      <c r="E93" s="137"/>
      <c r="F93" s="62"/>
      <c r="G93" s="62"/>
      <c r="H93" s="76"/>
      <c r="I93" s="159"/>
      <c r="P93" s="188"/>
    </row>
    <row r="94" spans="1:126" ht="24.75" customHeight="1" thickTop="1">
      <c r="A94" s="29" t="s">
        <v>68</v>
      </c>
      <c r="B94" s="497" t="s">
        <v>57</v>
      </c>
      <c r="C94" s="501"/>
      <c r="D94" s="63"/>
      <c r="E94" s="144"/>
      <c r="F94" s="64"/>
      <c r="G94" s="64"/>
      <c r="H94" s="162">
        <f>SUM(H88:H93)</f>
        <v>13566025.056</v>
      </c>
      <c r="I94" s="154">
        <f>SUM(I88:I93)</f>
        <v>0</v>
      </c>
      <c r="J94" s="9"/>
      <c r="K94" s="9"/>
      <c r="L94" s="10"/>
      <c r="N94" s="1"/>
      <c r="O94" s="1"/>
      <c r="P94" s="188"/>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row>
    <row r="95" spans="1:126" ht="12" customHeight="1">
      <c r="A95" s="14"/>
      <c r="B95" s="30"/>
      <c r="C95" s="30"/>
      <c r="D95" s="68"/>
      <c r="E95" s="146"/>
      <c r="F95" s="69"/>
      <c r="G95" s="69"/>
      <c r="H95" s="40"/>
      <c r="I95" s="157"/>
      <c r="J95" s="9"/>
      <c r="K95" s="9"/>
      <c r="L95" s="10"/>
      <c r="N95" s="1"/>
      <c r="O95" s="1"/>
      <c r="P95" s="188"/>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row>
    <row r="96" spans="1:126" ht="15" customHeight="1">
      <c r="A96" s="14" t="s">
        <v>52</v>
      </c>
      <c r="B96" s="491" t="s">
        <v>70</v>
      </c>
      <c r="C96" s="492"/>
      <c r="D96" s="65"/>
      <c r="E96" s="145"/>
      <c r="F96" s="66"/>
      <c r="G96" s="66"/>
      <c r="H96" s="78"/>
      <c r="I96" s="158"/>
      <c r="J96" s="13"/>
      <c r="K96" s="13"/>
      <c r="L96" s="13"/>
      <c r="N96" s="1"/>
      <c r="O96" s="1"/>
      <c r="P96" s="188"/>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row>
    <row r="97" spans="4:16" ht="12" customHeight="1">
      <c r="D97" s="47"/>
      <c r="E97" s="142"/>
      <c r="F97" s="47"/>
      <c r="G97" s="47"/>
      <c r="I97" s="148"/>
      <c r="P97" s="188"/>
    </row>
    <row r="98" spans="1:16" ht="22.5">
      <c r="A98" s="50" t="s">
        <v>71</v>
      </c>
      <c r="B98" s="20" t="s">
        <v>17</v>
      </c>
      <c r="C98" s="25" t="s">
        <v>194</v>
      </c>
      <c r="D98" s="45"/>
      <c r="E98" s="261">
        <v>3631.3</v>
      </c>
      <c r="F98" s="118">
        <v>550</v>
      </c>
      <c r="G98" s="151"/>
      <c r="H98" s="118">
        <f>E98*F98</f>
        <v>1997215</v>
      </c>
      <c r="I98" s="152">
        <f>+E98*G98</f>
        <v>0</v>
      </c>
      <c r="P98" s="188"/>
    </row>
    <row r="99" spans="1:16" ht="12" customHeight="1">
      <c r="A99" s="20"/>
      <c r="B99" s="20"/>
      <c r="C99" s="25"/>
      <c r="D99" s="45"/>
      <c r="E99" s="142"/>
      <c r="F99" s="118"/>
      <c r="G99" s="151"/>
      <c r="H99" s="118"/>
      <c r="I99" s="152"/>
      <c r="P99" s="188"/>
    </row>
    <row r="100" spans="1:16" ht="12.75">
      <c r="A100" s="50" t="s">
        <v>72</v>
      </c>
      <c r="B100" s="20" t="s">
        <v>17</v>
      </c>
      <c r="C100" s="25" t="s">
        <v>73</v>
      </c>
      <c r="D100" s="45"/>
      <c r="E100" s="261">
        <v>3631.3</v>
      </c>
      <c r="F100" s="118">
        <v>120</v>
      </c>
      <c r="G100" s="151"/>
      <c r="H100" s="118">
        <f>E100*F100</f>
        <v>435756</v>
      </c>
      <c r="I100" s="152">
        <f>+E100*G100</f>
        <v>0</v>
      </c>
      <c r="M100" s="198"/>
      <c r="P100" s="188"/>
    </row>
    <row r="101" spans="1:16" ht="12.75">
      <c r="A101" s="50"/>
      <c r="B101" s="20"/>
      <c r="C101" s="25"/>
      <c r="D101" s="45"/>
      <c r="E101" s="135"/>
      <c r="F101" s="118"/>
      <c r="G101" s="151"/>
      <c r="H101" s="118"/>
      <c r="I101" s="176"/>
      <c r="M101" s="198"/>
      <c r="P101" s="188"/>
    </row>
    <row r="102" spans="1:16" ht="22.5">
      <c r="A102" s="50" t="s">
        <v>314</v>
      </c>
      <c r="B102" s="20" t="s">
        <v>17</v>
      </c>
      <c r="C102" s="25" t="s">
        <v>315</v>
      </c>
      <c r="D102" s="45" t="s">
        <v>286</v>
      </c>
      <c r="E102" s="261">
        <f>(131.9+139+594.1+330)*1.1</f>
        <v>1314.5</v>
      </c>
      <c r="F102" s="118">
        <f>7.5*239.64</f>
        <v>1797.3</v>
      </c>
      <c r="G102" s="151"/>
      <c r="H102" s="118">
        <f>E102*F102</f>
        <v>2362550.85</v>
      </c>
      <c r="I102" s="152">
        <f>+E102*G102</f>
        <v>0</v>
      </c>
      <c r="M102" s="198"/>
      <c r="P102" s="188"/>
    </row>
    <row r="103" spans="1:16" ht="12" customHeight="1" thickBot="1">
      <c r="A103" s="26"/>
      <c r="B103" s="26"/>
      <c r="C103" s="36"/>
      <c r="D103" s="61"/>
      <c r="E103" s="137"/>
      <c r="F103" s="62"/>
      <c r="G103" s="62"/>
      <c r="H103" s="76"/>
      <c r="I103" s="159"/>
      <c r="M103" s="198"/>
      <c r="P103" s="188"/>
    </row>
    <row r="104" spans="1:126" ht="15" customHeight="1" thickTop="1">
      <c r="A104" s="27" t="s">
        <v>52</v>
      </c>
      <c r="B104" s="497" t="s">
        <v>56</v>
      </c>
      <c r="C104" s="497"/>
      <c r="D104" s="67"/>
      <c r="E104" s="144"/>
      <c r="F104" s="64"/>
      <c r="G104" s="64"/>
      <c r="H104" s="160">
        <f>SUM(H98:H103)</f>
        <v>4795521.85</v>
      </c>
      <c r="I104" s="153">
        <f>SUM(I98:I103)</f>
        <v>0</v>
      </c>
      <c r="J104" s="9"/>
      <c r="K104" s="9"/>
      <c r="L104" s="10"/>
      <c r="M104" s="198"/>
      <c r="N104" s="1"/>
      <c r="O104" s="1"/>
      <c r="P104" s="188"/>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row>
    <row r="105" spans="4:16" ht="12" customHeight="1">
      <c r="D105" s="47"/>
      <c r="E105" s="142"/>
      <c r="F105" s="47"/>
      <c r="G105" s="47"/>
      <c r="I105" s="148"/>
      <c r="M105" s="198"/>
      <c r="P105" s="188"/>
    </row>
    <row r="106" spans="1:126" ht="24.75" customHeight="1">
      <c r="A106" s="15" t="s">
        <v>74</v>
      </c>
      <c r="B106" s="491" t="s">
        <v>75</v>
      </c>
      <c r="C106" s="492"/>
      <c r="D106" s="65"/>
      <c r="E106" s="145"/>
      <c r="F106" s="66"/>
      <c r="G106" s="66"/>
      <c r="H106" s="78"/>
      <c r="I106" s="158"/>
      <c r="J106" s="13"/>
      <c r="K106" s="13"/>
      <c r="L106" s="13"/>
      <c r="M106" s="198"/>
      <c r="N106" s="1"/>
      <c r="O106" s="1"/>
      <c r="P106" s="188"/>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row>
    <row r="107" spans="4:16" ht="12" customHeight="1">
      <c r="D107" s="47"/>
      <c r="E107" s="142"/>
      <c r="F107" s="47"/>
      <c r="G107" s="47"/>
      <c r="I107" s="148"/>
      <c r="M107" s="198"/>
      <c r="P107" s="188"/>
    </row>
    <row r="108" spans="1:16" ht="24" customHeight="1">
      <c r="A108" s="50" t="s">
        <v>121</v>
      </c>
      <c r="B108" s="20" t="s">
        <v>76</v>
      </c>
      <c r="C108" s="25" t="s">
        <v>122</v>
      </c>
      <c r="D108" s="45" t="s">
        <v>298</v>
      </c>
      <c r="E108" s="261">
        <v>727.26</v>
      </c>
      <c r="F108" s="118">
        <v>175</v>
      </c>
      <c r="G108" s="151"/>
      <c r="H108" s="118">
        <f>E108*F108</f>
        <v>127270.5</v>
      </c>
      <c r="I108" s="152">
        <f>+E108*G108</f>
        <v>0</v>
      </c>
      <c r="M108" s="198"/>
      <c r="P108" s="188"/>
    </row>
    <row r="109" spans="4:16" ht="12" customHeight="1">
      <c r="D109" s="47"/>
      <c r="E109" s="142"/>
      <c r="F109" s="47"/>
      <c r="G109" s="47"/>
      <c r="I109" s="148"/>
      <c r="M109" s="198"/>
      <c r="P109" s="188"/>
    </row>
    <row r="110" spans="1:16" ht="24" customHeight="1">
      <c r="A110" s="50" t="s">
        <v>77</v>
      </c>
      <c r="B110" s="20" t="s">
        <v>76</v>
      </c>
      <c r="C110" s="25" t="s">
        <v>123</v>
      </c>
      <c r="D110" s="45" t="s">
        <v>299</v>
      </c>
      <c r="E110" s="261">
        <v>18337.2</v>
      </c>
      <c r="F110" s="118">
        <v>490</v>
      </c>
      <c r="G110" s="151"/>
      <c r="H110" s="118">
        <f>E110*F110</f>
        <v>8985228</v>
      </c>
      <c r="I110" s="152">
        <f>+E110*G110</f>
        <v>0</v>
      </c>
      <c r="M110" s="198"/>
      <c r="P110" s="188"/>
    </row>
    <row r="111" spans="1:16" ht="12.75">
      <c r="A111" s="20"/>
      <c r="B111" s="20"/>
      <c r="C111" s="25"/>
      <c r="D111" s="45"/>
      <c r="E111" s="135"/>
      <c r="F111" s="118"/>
      <c r="G111" s="151"/>
      <c r="H111" s="118"/>
      <c r="I111" s="152"/>
      <c r="M111" s="198"/>
      <c r="P111" s="188"/>
    </row>
    <row r="112" spans="1:16" ht="34.5" customHeight="1">
      <c r="A112" s="50" t="s">
        <v>77</v>
      </c>
      <c r="B112" s="20" t="s">
        <v>76</v>
      </c>
      <c r="C112" s="25" t="s">
        <v>124</v>
      </c>
      <c r="D112" s="45" t="s">
        <v>311</v>
      </c>
      <c r="E112" s="261">
        <v>1995</v>
      </c>
      <c r="F112" s="118">
        <v>490</v>
      </c>
      <c r="G112" s="151"/>
      <c r="H112" s="118">
        <f>E112*F112</f>
        <v>977550</v>
      </c>
      <c r="I112" s="152">
        <f>+E112*G112</f>
        <v>0</v>
      </c>
      <c r="M112" s="198"/>
      <c r="P112" s="188"/>
    </row>
    <row r="113" spans="1:16" ht="12" customHeight="1">
      <c r="A113" s="20"/>
      <c r="B113" s="20"/>
      <c r="C113" s="25"/>
      <c r="D113" s="45"/>
      <c r="E113" s="142"/>
      <c r="F113" s="118"/>
      <c r="G113" s="151"/>
      <c r="H113" s="118"/>
      <c r="I113" s="152"/>
      <c r="M113" s="198"/>
      <c r="P113" s="188"/>
    </row>
    <row r="114" spans="1:16" ht="13.5" customHeight="1">
      <c r="A114" s="50" t="s">
        <v>78</v>
      </c>
      <c r="B114" s="20" t="s">
        <v>112</v>
      </c>
      <c r="C114" s="25" t="s">
        <v>79</v>
      </c>
      <c r="D114" s="45"/>
      <c r="E114" s="135">
        <v>427.8</v>
      </c>
      <c r="F114" s="118">
        <v>100</v>
      </c>
      <c r="G114" s="151"/>
      <c r="H114" s="118">
        <f>E114*F114</f>
        <v>42780</v>
      </c>
      <c r="I114" s="152">
        <f>+E114*G114</f>
        <v>0</v>
      </c>
      <c r="M114" s="198"/>
      <c r="P114" s="188"/>
    </row>
    <row r="115" spans="1:16" ht="12" customHeight="1">
      <c r="A115" s="20"/>
      <c r="B115" s="20"/>
      <c r="C115" s="25"/>
      <c r="D115" s="45"/>
      <c r="E115" s="142"/>
      <c r="F115" s="118"/>
      <c r="G115" s="151"/>
      <c r="H115" s="118"/>
      <c r="I115" s="152"/>
      <c r="M115" s="198"/>
      <c r="P115" s="188"/>
    </row>
    <row r="116" spans="1:16" ht="22.5">
      <c r="A116" s="50" t="s">
        <v>80</v>
      </c>
      <c r="B116" s="20" t="s">
        <v>112</v>
      </c>
      <c r="C116" s="25" t="s">
        <v>95</v>
      </c>
      <c r="D116" s="45"/>
      <c r="E116" s="135">
        <v>0</v>
      </c>
      <c r="F116" s="118">
        <v>140</v>
      </c>
      <c r="G116" s="151"/>
      <c r="H116" s="118">
        <f>E116*F116</f>
        <v>0</v>
      </c>
      <c r="I116" s="152">
        <f>+E116*G116</f>
        <v>0</v>
      </c>
      <c r="M116" s="198"/>
      <c r="P116" s="188"/>
    </row>
    <row r="117" spans="1:16" ht="12" customHeight="1">
      <c r="A117" s="20"/>
      <c r="B117" s="20"/>
      <c r="C117" s="25"/>
      <c r="D117" s="45"/>
      <c r="E117" s="142"/>
      <c r="F117" s="118"/>
      <c r="G117" s="151"/>
      <c r="H117" s="118"/>
      <c r="I117" s="152"/>
      <c r="M117" s="198"/>
      <c r="P117" s="188"/>
    </row>
    <row r="118" spans="1:16" ht="56.25">
      <c r="A118" s="50" t="s">
        <v>81</v>
      </c>
      <c r="B118" s="20" t="s">
        <v>76</v>
      </c>
      <c r="C118" s="25" t="s">
        <v>583</v>
      </c>
      <c r="D118" s="45" t="s">
        <v>299</v>
      </c>
      <c r="E118" s="261">
        <v>18677</v>
      </c>
      <c r="F118" s="118">
        <v>1540</v>
      </c>
      <c r="G118" s="151"/>
      <c r="H118" s="118">
        <f>E118*F118</f>
        <v>28762580</v>
      </c>
      <c r="I118" s="152">
        <f>+E118*G118</f>
        <v>0</v>
      </c>
      <c r="M118" s="198"/>
      <c r="P118" s="188"/>
    </row>
    <row r="119" spans="1:16" ht="12" customHeight="1">
      <c r="A119" s="20"/>
      <c r="B119" s="20"/>
      <c r="C119" s="25"/>
      <c r="D119" s="45"/>
      <c r="E119" s="142"/>
      <c r="F119" s="118"/>
      <c r="G119" s="151"/>
      <c r="H119" s="118"/>
      <c r="I119" s="152"/>
      <c r="M119" s="198"/>
      <c r="P119" s="188"/>
    </row>
    <row r="120" spans="1:16" ht="56.25">
      <c r="A120" s="50" t="s">
        <v>82</v>
      </c>
      <c r="B120" s="20" t="s">
        <v>76</v>
      </c>
      <c r="C120" s="25" t="s">
        <v>96</v>
      </c>
      <c r="D120" s="45" t="s">
        <v>300</v>
      </c>
      <c r="E120" s="261">
        <v>1565.64</v>
      </c>
      <c r="F120" s="118">
        <v>3200</v>
      </c>
      <c r="G120" s="151"/>
      <c r="H120" s="118">
        <f>E120*F120</f>
        <v>5010048</v>
      </c>
      <c r="I120" s="152">
        <f>+E120*G120</f>
        <v>0</v>
      </c>
      <c r="M120" s="198"/>
      <c r="P120" s="188"/>
    </row>
    <row r="121" spans="1:16" ht="12.75">
      <c r="A121" s="50"/>
      <c r="B121" s="20"/>
      <c r="C121" s="25"/>
      <c r="D121" s="45"/>
      <c r="E121" s="135"/>
      <c r="F121" s="118"/>
      <c r="G121" s="151"/>
      <c r="H121" s="118"/>
      <c r="I121" s="176"/>
      <c r="M121" s="198"/>
      <c r="P121" s="188"/>
    </row>
    <row r="122" spans="1:16" ht="45" customHeight="1">
      <c r="A122" s="50" t="s">
        <v>164</v>
      </c>
      <c r="B122" s="20" t="s">
        <v>76</v>
      </c>
      <c r="C122" s="25" t="s">
        <v>165</v>
      </c>
      <c r="D122" s="45" t="s">
        <v>301</v>
      </c>
      <c r="E122" s="135">
        <v>5.81</v>
      </c>
      <c r="F122" s="118">
        <v>3200</v>
      </c>
      <c r="G122" s="151"/>
      <c r="H122" s="118">
        <f>E122*F122</f>
        <v>18592</v>
      </c>
      <c r="I122" s="152">
        <f>+E122*G122</f>
        <v>0</v>
      </c>
      <c r="M122" s="198"/>
      <c r="P122" s="188"/>
    </row>
    <row r="123" spans="1:16" ht="12" customHeight="1" thickBot="1">
      <c r="A123" s="26"/>
      <c r="B123" s="26"/>
      <c r="C123" s="36"/>
      <c r="D123" s="61"/>
      <c r="E123" s="137"/>
      <c r="F123" s="62"/>
      <c r="G123" s="62"/>
      <c r="H123" s="76"/>
      <c r="I123" s="159"/>
      <c r="M123" s="198"/>
      <c r="P123" s="188"/>
    </row>
    <row r="124" spans="1:126" ht="24.75" customHeight="1" thickTop="1">
      <c r="A124" s="29" t="s">
        <v>74</v>
      </c>
      <c r="B124" s="497" t="s">
        <v>58</v>
      </c>
      <c r="C124" s="501"/>
      <c r="D124" s="63"/>
      <c r="E124" s="144"/>
      <c r="F124" s="64"/>
      <c r="G124" s="64"/>
      <c r="H124" s="162">
        <f>SUM(H108:H123)</f>
        <v>43924048.5</v>
      </c>
      <c r="I124" s="154">
        <f>SUM(I108:I123)</f>
        <v>0</v>
      </c>
      <c r="J124" s="9"/>
      <c r="K124" s="9"/>
      <c r="L124" s="10"/>
      <c r="M124" s="198"/>
      <c r="N124" s="1"/>
      <c r="O124" s="1"/>
      <c r="P124" s="188"/>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row>
    <row r="125" spans="4:13" ht="6" customHeight="1" thickBot="1">
      <c r="D125" s="47"/>
      <c r="E125" s="142"/>
      <c r="F125" s="47"/>
      <c r="G125" s="47"/>
      <c r="I125" s="148"/>
      <c r="M125" s="198"/>
    </row>
    <row r="126" spans="1:16" ht="15" customHeight="1" thickBot="1">
      <c r="A126" s="120" t="s">
        <v>24</v>
      </c>
      <c r="B126" s="502" t="s">
        <v>53</v>
      </c>
      <c r="C126" s="507"/>
      <c r="D126" s="70"/>
      <c r="E126" s="510"/>
      <c r="F126" s="511"/>
      <c r="G126" s="70"/>
      <c r="H126" s="163">
        <f>H78+H84+H94+H104+H124</f>
        <v>75624097.406</v>
      </c>
      <c r="I126" s="164">
        <f>I78+I84+I94+I104+I124</f>
        <v>0</v>
      </c>
      <c r="M126" s="198"/>
      <c r="P126" s="188"/>
    </row>
    <row r="127" spans="4:9" ht="15" customHeight="1">
      <c r="D127" s="47"/>
      <c r="E127" s="142"/>
      <c r="F127" s="47"/>
      <c r="G127" s="47"/>
      <c r="I127" s="148"/>
    </row>
    <row r="128" spans="1:126" ht="15" customHeight="1">
      <c r="A128" s="19" t="s">
        <v>59</v>
      </c>
      <c r="B128" s="494" t="s">
        <v>60</v>
      </c>
      <c r="C128" s="498"/>
      <c r="D128" s="65"/>
      <c r="E128" s="147"/>
      <c r="F128" s="71"/>
      <c r="G128" s="71"/>
      <c r="H128" s="74"/>
      <c r="I128" s="156"/>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row>
    <row r="129" spans="4:9" ht="12" customHeight="1">
      <c r="D129" s="47"/>
      <c r="E129" s="142"/>
      <c r="F129" s="47"/>
      <c r="G129" s="47"/>
      <c r="I129" s="148"/>
    </row>
    <row r="130" spans="1:126" ht="15" customHeight="1">
      <c r="A130" s="14" t="s">
        <v>61</v>
      </c>
      <c r="B130" s="491" t="s">
        <v>62</v>
      </c>
      <c r="C130" s="492"/>
      <c r="D130" s="65"/>
      <c r="E130" s="145"/>
      <c r="F130" s="66"/>
      <c r="G130" s="66"/>
      <c r="H130" s="78"/>
      <c r="I130" s="158"/>
      <c r="J130" s="13"/>
      <c r="K130" s="13"/>
      <c r="L130" s="13"/>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row>
    <row r="131" spans="4:9" ht="12" customHeight="1">
      <c r="D131" s="47"/>
      <c r="E131" s="142"/>
      <c r="F131" s="47"/>
      <c r="G131" s="47"/>
      <c r="I131" s="148"/>
    </row>
    <row r="132" spans="1:126" ht="15" customHeight="1">
      <c r="A132" s="14" t="s">
        <v>63</v>
      </c>
      <c r="B132" s="491" t="s">
        <v>64</v>
      </c>
      <c r="C132" s="496"/>
      <c r="D132" s="48"/>
      <c r="E132" s="145"/>
      <c r="F132" s="66"/>
      <c r="G132" s="66"/>
      <c r="H132" s="78"/>
      <c r="I132" s="158"/>
      <c r="J132" s="13"/>
      <c r="K132" s="13"/>
      <c r="L132" s="13"/>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row>
    <row r="133" spans="1:126" ht="12" customHeight="1">
      <c r="A133" s="14"/>
      <c r="B133" s="51"/>
      <c r="C133" s="30"/>
      <c r="D133" s="48"/>
      <c r="E133" s="145"/>
      <c r="F133" s="66"/>
      <c r="G133" s="66"/>
      <c r="H133" s="78"/>
      <c r="I133" s="158"/>
      <c r="J133" s="13"/>
      <c r="K133" s="13"/>
      <c r="L133" s="13"/>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row>
    <row r="134" spans="1:126" ht="36" customHeight="1">
      <c r="A134" s="50" t="s">
        <v>256</v>
      </c>
      <c r="B134" s="50" t="s">
        <v>112</v>
      </c>
      <c r="C134" s="223" t="s">
        <v>257</v>
      </c>
      <c r="D134" s="45" t="s">
        <v>275</v>
      </c>
      <c r="E134" s="261">
        <v>2427.95</v>
      </c>
      <c r="F134" s="118">
        <v>3474.78</v>
      </c>
      <c r="G134" s="151"/>
      <c r="H134" s="118">
        <f>E134*F134</f>
        <v>8436592.101</v>
      </c>
      <c r="I134" s="152">
        <f>+E134*G134</f>
        <v>0</v>
      </c>
      <c r="J134" s="13"/>
      <c r="K134" s="13"/>
      <c r="L134" s="13"/>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row>
    <row r="135" spans="1:16" ht="13.5" customHeight="1">
      <c r="A135" s="20"/>
      <c r="B135" s="130"/>
      <c r="C135" s="25"/>
      <c r="D135" s="194"/>
      <c r="E135" s="135"/>
      <c r="F135" s="118"/>
      <c r="G135" s="151"/>
      <c r="H135" s="118"/>
      <c r="I135" s="176"/>
      <c r="M135" s="198"/>
      <c r="P135" s="188"/>
    </row>
    <row r="136" spans="1:16" ht="24" customHeight="1">
      <c r="A136" s="15" t="s">
        <v>258</v>
      </c>
      <c r="B136" s="491" t="s">
        <v>259</v>
      </c>
      <c r="C136" s="496"/>
      <c r="D136" s="48"/>
      <c r="E136" s="135"/>
      <c r="F136" s="118"/>
      <c r="G136" s="151"/>
      <c r="H136" s="118"/>
      <c r="I136" s="152"/>
      <c r="J136" s="13"/>
      <c r="M136" s="198"/>
      <c r="P136" s="188"/>
    </row>
    <row r="137" spans="4:16" ht="12.75" customHeight="1">
      <c r="D137" s="47"/>
      <c r="E137" s="135"/>
      <c r="F137" s="118"/>
      <c r="G137" s="151"/>
      <c r="H137" s="118"/>
      <c r="I137" s="152"/>
      <c r="M137" s="198"/>
      <c r="P137" s="188"/>
    </row>
    <row r="138" spans="1:16" ht="25.5" customHeight="1">
      <c r="A138" s="50" t="s">
        <v>260</v>
      </c>
      <c r="B138" s="50" t="s">
        <v>17</v>
      </c>
      <c r="C138" s="192" t="s">
        <v>261</v>
      </c>
      <c r="D138" s="189" t="s">
        <v>276</v>
      </c>
      <c r="E138" s="260">
        <v>4867</v>
      </c>
      <c r="F138" s="123">
        <v>3019.46</v>
      </c>
      <c r="G138" s="151"/>
      <c r="H138" s="118">
        <f>E138*F138</f>
        <v>14695711.82</v>
      </c>
      <c r="I138" s="152">
        <f>+E138*G138</f>
        <v>0</v>
      </c>
      <c r="M138" s="198"/>
      <c r="P138" s="188"/>
    </row>
    <row r="139" spans="1:16" ht="12" customHeight="1" thickBot="1">
      <c r="A139" s="26"/>
      <c r="B139" s="26"/>
      <c r="C139" s="36"/>
      <c r="D139" s="61"/>
      <c r="E139" s="137"/>
      <c r="F139" s="62"/>
      <c r="G139" s="62"/>
      <c r="H139" s="76"/>
      <c r="I139" s="159"/>
      <c r="M139" s="198"/>
      <c r="P139" s="188"/>
    </row>
    <row r="140" spans="1:126" ht="15" customHeight="1" thickTop="1">
      <c r="A140" s="27" t="s">
        <v>61</v>
      </c>
      <c r="B140" s="497" t="s">
        <v>86</v>
      </c>
      <c r="C140" s="497"/>
      <c r="D140" s="67"/>
      <c r="E140" s="144"/>
      <c r="F140" s="64"/>
      <c r="G140" s="64"/>
      <c r="H140" s="160">
        <f>SUM(H133:H139)</f>
        <v>23132303.921</v>
      </c>
      <c r="I140" s="153">
        <f>SUM(I133:I139)</f>
        <v>0</v>
      </c>
      <c r="J140" s="9"/>
      <c r="K140" s="9"/>
      <c r="L140" s="10"/>
      <c r="M140" s="198"/>
      <c r="N140" s="1"/>
      <c r="O140" s="1"/>
      <c r="P140" s="188"/>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row>
    <row r="141" spans="1:16" ht="12" customHeight="1">
      <c r="A141" s="20"/>
      <c r="B141" s="20"/>
      <c r="C141" s="25"/>
      <c r="D141" s="45"/>
      <c r="E141" s="142"/>
      <c r="F141" s="47"/>
      <c r="G141" s="47"/>
      <c r="I141" s="148"/>
      <c r="P141" s="188"/>
    </row>
    <row r="142" spans="1:126" ht="15" customHeight="1">
      <c r="A142" s="14" t="s">
        <v>65</v>
      </c>
      <c r="B142" s="491" t="s">
        <v>66</v>
      </c>
      <c r="C142" s="492"/>
      <c r="D142" s="65"/>
      <c r="E142" s="145"/>
      <c r="F142" s="66"/>
      <c r="G142" s="66"/>
      <c r="H142" s="78"/>
      <c r="I142" s="158"/>
      <c r="J142" s="13"/>
      <c r="K142" s="13"/>
      <c r="L142" s="13"/>
      <c r="M142" s="1"/>
      <c r="N142" s="1"/>
      <c r="O142" s="1"/>
      <c r="P142" s="188"/>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row>
    <row r="143" spans="4:16" ht="12" customHeight="1">
      <c r="D143" s="47"/>
      <c r="E143" s="142"/>
      <c r="F143" s="47"/>
      <c r="G143" s="47"/>
      <c r="I143" s="148"/>
      <c r="P143" s="188"/>
    </row>
    <row r="144" spans="1:126" ht="24.75" customHeight="1">
      <c r="A144" s="15" t="s">
        <v>67</v>
      </c>
      <c r="B144" s="491" t="s">
        <v>263</v>
      </c>
      <c r="C144" s="496"/>
      <c r="D144" s="48"/>
      <c r="E144" s="145"/>
      <c r="F144" s="66"/>
      <c r="G144" s="66"/>
      <c r="H144" s="78"/>
      <c r="I144" s="158"/>
      <c r="J144" s="13"/>
      <c r="K144" s="13"/>
      <c r="L144" s="13"/>
      <c r="M144" s="1"/>
      <c r="N144" s="1"/>
      <c r="O144" s="1"/>
      <c r="P144" s="188"/>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row>
    <row r="145" spans="1:126" ht="12" customHeight="1">
      <c r="A145" s="15"/>
      <c r="B145" s="51"/>
      <c r="C145" s="30"/>
      <c r="D145" s="48"/>
      <c r="E145" s="145"/>
      <c r="F145" s="66"/>
      <c r="G145" s="66"/>
      <c r="H145" s="78"/>
      <c r="I145" s="158"/>
      <c r="J145" s="13"/>
      <c r="K145" s="13"/>
      <c r="L145" s="13"/>
      <c r="M145" s="1"/>
      <c r="N145" s="1"/>
      <c r="O145" s="1"/>
      <c r="P145" s="188"/>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row>
    <row r="146" spans="1:16" ht="25.5" customHeight="1">
      <c r="A146" s="50" t="s">
        <v>262</v>
      </c>
      <c r="B146" s="20" t="s">
        <v>17</v>
      </c>
      <c r="C146" s="25" t="s">
        <v>316</v>
      </c>
      <c r="D146" s="189" t="s">
        <v>318</v>
      </c>
      <c r="E146" s="260">
        <v>4861</v>
      </c>
      <c r="F146" s="123">
        <v>2012.97</v>
      </c>
      <c r="G146" s="151"/>
      <c r="H146" s="118">
        <f>E146*F146</f>
        <v>9785047.17</v>
      </c>
      <c r="I146" s="152">
        <f>+E146*G146</f>
        <v>0</v>
      </c>
      <c r="P146" s="188"/>
    </row>
    <row r="147" spans="1:16" ht="12" customHeight="1" thickBot="1">
      <c r="A147" s="26"/>
      <c r="B147" s="26"/>
      <c r="C147" s="36"/>
      <c r="D147" s="61"/>
      <c r="E147" s="137"/>
      <c r="F147" s="62"/>
      <c r="G147" s="62"/>
      <c r="H147" s="76"/>
      <c r="I147" s="159"/>
      <c r="P147" s="188"/>
    </row>
    <row r="148" spans="1:126" ht="15" customHeight="1" thickTop="1">
      <c r="A148" s="27" t="s">
        <v>65</v>
      </c>
      <c r="B148" s="497" t="s">
        <v>85</v>
      </c>
      <c r="C148" s="497"/>
      <c r="D148" s="67"/>
      <c r="E148" s="144"/>
      <c r="F148" s="64"/>
      <c r="G148" s="64"/>
      <c r="H148" s="160">
        <f>SUM(H145:H147)</f>
        <v>9785047.17</v>
      </c>
      <c r="I148" s="153">
        <f>SUM(I145:I147)</f>
        <v>0</v>
      </c>
      <c r="J148" s="9"/>
      <c r="K148" s="9"/>
      <c r="L148" s="10"/>
      <c r="M148" s="1"/>
      <c r="N148" s="1"/>
      <c r="O148" s="1"/>
      <c r="P148" s="188"/>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row>
    <row r="149" spans="1:126" ht="15" customHeight="1">
      <c r="A149" s="14"/>
      <c r="B149" s="122"/>
      <c r="C149" s="225"/>
      <c r="D149" s="226"/>
      <c r="E149" s="146"/>
      <c r="F149" s="69"/>
      <c r="G149" s="69"/>
      <c r="H149" s="131"/>
      <c r="I149" s="183"/>
      <c r="J149" s="9"/>
      <c r="K149" s="9"/>
      <c r="L149" s="10"/>
      <c r="M149" s="1"/>
      <c r="N149" s="1"/>
      <c r="O149" s="1"/>
      <c r="P149" s="188"/>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row>
    <row r="150" spans="1:126" ht="15" customHeight="1">
      <c r="A150" s="15" t="s">
        <v>195</v>
      </c>
      <c r="B150" s="491" t="s">
        <v>196</v>
      </c>
      <c r="C150" s="492"/>
      <c r="D150" s="65"/>
      <c r="E150" s="145"/>
      <c r="F150" s="66"/>
      <c r="G150" s="66"/>
      <c r="H150" s="78"/>
      <c r="I150" s="158"/>
      <c r="J150" s="13"/>
      <c r="K150" s="13"/>
      <c r="L150" s="13"/>
      <c r="M150" s="1"/>
      <c r="N150" s="1"/>
      <c r="O150" s="1"/>
      <c r="P150" s="188">
        <f>+H150/239.64-I150</f>
        <v>0</v>
      </c>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row>
    <row r="151" spans="1:126" ht="15" customHeight="1">
      <c r="A151" s="15"/>
      <c r="B151" s="51"/>
      <c r="C151" s="34"/>
      <c r="D151" s="65"/>
      <c r="E151" s="145"/>
      <c r="F151" s="66"/>
      <c r="G151" s="66"/>
      <c r="H151" s="78"/>
      <c r="I151" s="158"/>
      <c r="J151" s="13"/>
      <c r="K151" s="13"/>
      <c r="L151" s="13"/>
      <c r="M151" s="1"/>
      <c r="N151" s="1"/>
      <c r="O151" s="1"/>
      <c r="P151" s="188"/>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row>
    <row r="152" spans="1:126" ht="15" customHeight="1">
      <c r="A152" s="15" t="s">
        <v>584</v>
      </c>
      <c r="B152" s="491" t="s">
        <v>585</v>
      </c>
      <c r="C152" s="492"/>
      <c r="D152" s="65"/>
      <c r="E152" s="145"/>
      <c r="F152" s="66"/>
      <c r="G152" s="66"/>
      <c r="H152" s="78"/>
      <c r="I152" s="158"/>
      <c r="J152" s="13"/>
      <c r="K152" s="13"/>
      <c r="L152" s="13"/>
      <c r="M152" s="1"/>
      <c r="N152" s="1"/>
      <c r="O152" s="1"/>
      <c r="P152" s="188"/>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row>
    <row r="153" spans="1:126" ht="15" customHeight="1">
      <c r="A153" s="15"/>
      <c r="B153" s="51"/>
      <c r="C153" s="34"/>
      <c r="D153" s="65"/>
      <c r="E153" s="145"/>
      <c r="F153" s="66"/>
      <c r="G153" s="66"/>
      <c r="H153" s="78"/>
      <c r="I153" s="158"/>
      <c r="J153" s="13"/>
      <c r="K153" s="13"/>
      <c r="L153" s="13"/>
      <c r="M153" s="1"/>
      <c r="N153" s="1"/>
      <c r="O153" s="1"/>
      <c r="P153" s="188"/>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row>
    <row r="154" spans="1:16" ht="46.5" customHeight="1">
      <c r="A154" s="446" t="s">
        <v>586</v>
      </c>
      <c r="B154" s="20" t="s">
        <v>16</v>
      </c>
      <c r="C154" s="445" t="s">
        <v>587</v>
      </c>
      <c r="D154" s="47"/>
      <c r="E154" s="142">
        <v>195</v>
      </c>
      <c r="F154" s="47"/>
      <c r="G154" s="47"/>
      <c r="I154" s="447">
        <f>E154*G154</f>
        <v>0</v>
      </c>
      <c r="P154" s="188">
        <f>+H154/239.64-I154</f>
        <v>0</v>
      </c>
    </row>
    <row r="155" spans="1:126" ht="15" customHeight="1">
      <c r="A155" s="15" t="s">
        <v>137</v>
      </c>
      <c r="B155" s="491" t="s">
        <v>138</v>
      </c>
      <c r="C155" s="492"/>
      <c r="D155" s="200"/>
      <c r="E155" s="146"/>
      <c r="F155" s="69"/>
      <c r="G155" s="69"/>
      <c r="H155" s="131"/>
      <c r="I155" s="183"/>
      <c r="J155" s="9"/>
      <c r="K155" s="9"/>
      <c r="L155" s="10"/>
      <c r="M155" s="1"/>
      <c r="N155" s="1"/>
      <c r="O155" s="1"/>
      <c r="P155" s="188"/>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row>
    <row r="156" spans="1:126" ht="15" customHeight="1">
      <c r="A156" s="15"/>
      <c r="B156" s="51"/>
      <c r="C156" s="34"/>
      <c r="D156" s="200"/>
      <c r="E156" s="146"/>
      <c r="F156" s="69"/>
      <c r="G156" s="69"/>
      <c r="H156" s="131"/>
      <c r="I156" s="183"/>
      <c r="J156" s="9"/>
      <c r="K156" s="9"/>
      <c r="L156" s="10"/>
      <c r="M156" s="1"/>
      <c r="N156" s="1"/>
      <c r="O156" s="1"/>
      <c r="P156" s="188"/>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row>
    <row r="157" spans="1:126" ht="24.75" customHeight="1">
      <c r="A157" s="50" t="s">
        <v>246</v>
      </c>
      <c r="B157" s="50" t="s">
        <v>112</v>
      </c>
      <c r="C157" s="25" t="s">
        <v>248</v>
      </c>
      <c r="D157" s="45" t="s">
        <v>277</v>
      </c>
      <c r="E157" s="135">
        <v>16.28</v>
      </c>
      <c r="F157" s="123">
        <f>22*239.64</f>
        <v>5272.08</v>
      </c>
      <c r="G157" s="151"/>
      <c r="H157" s="118">
        <f>E157*F157</f>
        <v>85829.4624</v>
      </c>
      <c r="I157" s="152">
        <f>+E157*G157</f>
        <v>0</v>
      </c>
      <c r="J157" s="9"/>
      <c r="K157" s="9"/>
      <c r="L157" s="10"/>
      <c r="M157" s="1"/>
      <c r="N157" s="1"/>
      <c r="O157" s="1"/>
      <c r="P157" s="188"/>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row>
    <row r="158" spans="1:126" ht="15" customHeight="1">
      <c r="A158" s="15"/>
      <c r="B158" s="51"/>
      <c r="C158" s="34"/>
      <c r="D158" s="200"/>
      <c r="E158" s="146"/>
      <c r="F158" s="69"/>
      <c r="G158" s="69"/>
      <c r="H158" s="131"/>
      <c r="I158" s="183"/>
      <c r="J158" s="9"/>
      <c r="K158" s="9"/>
      <c r="L158" s="10"/>
      <c r="M158" s="1"/>
      <c r="N158" s="1"/>
      <c r="O158" s="1"/>
      <c r="P158" s="188"/>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row>
    <row r="159" spans="1:126" ht="24.75" customHeight="1">
      <c r="A159" s="50" t="s">
        <v>247</v>
      </c>
      <c r="B159" s="50" t="s">
        <v>112</v>
      </c>
      <c r="C159" s="25" t="s">
        <v>249</v>
      </c>
      <c r="D159" s="45" t="s">
        <v>278</v>
      </c>
      <c r="E159" s="135">
        <v>9.49</v>
      </c>
      <c r="F159" s="123">
        <f>22*239.64</f>
        <v>5272.08</v>
      </c>
      <c r="G159" s="151"/>
      <c r="H159" s="118">
        <f>E159*F159</f>
        <v>50032.0392</v>
      </c>
      <c r="I159" s="152">
        <f>+E159*G159</f>
        <v>0</v>
      </c>
      <c r="J159" s="9"/>
      <c r="K159" s="9"/>
      <c r="L159" s="10"/>
      <c r="M159" s="1"/>
      <c r="N159" s="1"/>
      <c r="O159" s="1"/>
      <c r="P159" s="188"/>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row>
    <row r="160" spans="4:126" ht="15" customHeight="1">
      <c r="D160" s="47"/>
      <c r="E160" s="142"/>
      <c r="F160" s="47"/>
      <c r="G160" s="47"/>
      <c r="I160" s="148"/>
      <c r="J160" s="9"/>
      <c r="K160" s="9"/>
      <c r="L160" s="10"/>
      <c r="M160" s="1"/>
      <c r="N160" s="1"/>
      <c r="O160" s="1"/>
      <c r="P160" s="188"/>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row>
    <row r="161" spans="1:126" ht="24.75" customHeight="1">
      <c r="A161" s="50" t="s">
        <v>139</v>
      </c>
      <c r="B161" s="50" t="s">
        <v>112</v>
      </c>
      <c r="C161" s="25" t="s">
        <v>140</v>
      </c>
      <c r="D161" s="45" t="s">
        <v>279</v>
      </c>
      <c r="E161" s="135">
        <v>6.98</v>
      </c>
      <c r="F161" s="123">
        <f>22*239.64</f>
        <v>5272.08</v>
      </c>
      <c r="G161" s="151"/>
      <c r="H161" s="118">
        <f>E161*F161</f>
        <v>36799.1184</v>
      </c>
      <c r="I161" s="152">
        <f>+E161*G161</f>
        <v>0</v>
      </c>
      <c r="J161" s="9"/>
      <c r="K161" s="9"/>
      <c r="L161" s="10"/>
      <c r="M161" s="1"/>
      <c r="N161" s="1"/>
      <c r="O161" s="1"/>
      <c r="P161" s="188"/>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row>
    <row r="162" spans="1:126" ht="15" customHeight="1">
      <c r="A162" s="50"/>
      <c r="B162" s="50"/>
      <c r="C162" s="25"/>
      <c r="D162" s="45"/>
      <c r="E162" s="135"/>
      <c r="F162" s="123"/>
      <c r="G162" s="151"/>
      <c r="H162" s="118"/>
      <c r="I162" s="176"/>
      <c r="J162" s="9"/>
      <c r="K162" s="9"/>
      <c r="L162" s="10"/>
      <c r="M162" s="1"/>
      <c r="N162" s="1"/>
      <c r="O162" s="1"/>
      <c r="P162" s="188"/>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row>
    <row r="163" spans="1:126" ht="24.75" customHeight="1">
      <c r="A163" s="50" t="s">
        <v>141</v>
      </c>
      <c r="B163" s="50" t="s">
        <v>112</v>
      </c>
      <c r="C163" s="25" t="s">
        <v>142</v>
      </c>
      <c r="D163" s="45" t="s">
        <v>280</v>
      </c>
      <c r="E163" s="135">
        <v>44.04</v>
      </c>
      <c r="F163" s="123">
        <f>22*239.64</f>
        <v>5272.08</v>
      </c>
      <c r="G163" s="151"/>
      <c r="H163" s="118">
        <f>E163*F163</f>
        <v>232182.4032</v>
      </c>
      <c r="I163" s="152">
        <f>+E163*G163</f>
        <v>0</v>
      </c>
      <c r="J163" s="9"/>
      <c r="K163" s="9"/>
      <c r="L163" s="10"/>
      <c r="M163" s="1"/>
      <c r="N163" s="1"/>
      <c r="O163" s="1"/>
      <c r="P163" s="188"/>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row>
    <row r="164" spans="1:126" ht="15" customHeight="1" thickBot="1">
      <c r="A164" s="26"/>
      <c r="B164" s="26"/>
      <c r="C164" s="36"/>
      <c r="D164" s="61"/>
      <c r="E164" s="137"/>
      <c r="F164" s="62"/>
      <c r="G164" s="62"/>
      <c r="H164" s="76"/>
      <c r="I164" s="159"/>
      <c r="J164" s="9"/>
      <c r="K164" s="9"/>
      <c r="L164" s="10"/>
      <c r="M164" s="1"/>
      <c r="N164" s="1"/>
      <c r="O164" s="1"/>
      <c r="P164" s="188"/>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row>
    <row r="165" spans="1:126" ht="15" customHeight="1" thickTop="1">
      <c r="A165" s="27" t="s">
        <v>137</v>
      </c>
      <c r="B165" s="499" t="s">
        <v>588</v>
      </c>
      <c r="C165" s="500"/>
      <c r="D165" s="67"/>
      <c r="E165" s="144"/>
      <c r="F165" s="64"/>
      <c r="G165" s="64"/>
      <c r="H165" s="160">
        <f>SUM(H157:H164)</f>
        <v>404843.02320000005</v>
      </c>
      <c r="I165" s="153">
        <f>SUM(I154:I164)</f>
        <v>0</v>
      </c>
      <c r="J165" s="9"/>
      <c r="K165" s="9"/>
      <c r="L165" s="10"/>
      <c r="M165" s="1"/>
      <c r="N165" s="1"/>
      <c r="O165" s="1"/>
      <c r="P165" s="188"/>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row>
    <row r="166" spans="4:16" ht="6" customHeight="1" thickBot="1">
      <c r="D166" s="47"/>
      <c r="E166" s="142"/>
      <c r="F166" s="47"/>
      <c r="G166" s="47"/>
      <c r="I166" s="148"/>
      <c r="P166" s="188"/>
    </row>
    <row r="167" spans="1:16" ht="15" customHeight="1" thickBot="1">
      <c r="A167" s="120" t="s">
        <v>59</v>
      </c>
      <c r="B167" s="502" t="s">
        <v>89</v>
      </c>
      <c r="C167" s="507"/>
      <c r="D167" s="70"/>
      <c r="E167" s="510"/>
      <c r="F167" s="511"/>
      <c r="G167" s="70"/>
      <c r="H167" s="163">
        <f>H140+H148+H165</f>
        <v>33322194.1142</v>
      </c>
      <c r="I167" s="164">
        <f>I140+I148+I165</f>
        <v>0</v>
      </c>
      <c r="P167" s="188"/>
    </row>
    <row r="168" spans="4:16" ht="15" customHeight="1">
      <c r="D168" s="47"/>
      <c r="E168" s="142"/>
      <c r="F168" s="47"/>
      <c r="G168" s="47"/>
      <c r="I168" s="148"/>
      <c r="P168" s="188"/>
    </row>
    <row r="169" spans="1:126" ht="15" customHeight="1">
      <c r="A169" s="19" t="s">
        <v>87</v>
      </c>
      <c r="B169" s="494" t="s">
        <v>88</v>
      </c>
      <c r="C169" s="498"/>
      <c r="D169" s="65"/>
      <c r="E169" s="147"/>
      <c r="F169" s="71"/>
      <c r="G169" s="71"/>
      <c r="H169" s="74"/>
      <c r="I169" s="156"/>
      <c r="J169" s="1"/>
      <c r="K169" s="1"/>
      <c r="L169" s="1"/>
      <c r="M169" s="1"/>
      <c r="N169" s="1"/>
      <c r="O169" s="1"/>
      <c r="P169" s="188"/>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row>
    <row r="170" spans="1:126" ht="15" customHeight="1">
      <c r="A170" s="124"/>
      <c r="B170" s="125"/>
      <c r="C170" s="121"/>
      <c r="D170" s="65"/>
      <c r="E170" s="147"/>
      <c r="F170" s="149"/>
      <c r="G170" s="149"/>
      <c r="H170" s="74"/>
      <c r="I170" s="156"/>
      <c r="J170" s="1"/>
      <c r="K170" s="1"/>
      <c r="L170" s="1"/>
      <c r="M170" s="1"/>
      <c r="N170" s="1"/>
      <c r="O170" s="1"/>
      <c r="P170" s="188"/>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row>
    <row r="171" spans="1:126" ht="15" customHeight="1">
      <c r="A171" s="14" t="s">
        <v>143</v>
      </c>
      <c r="B171" s="491" t="s">
        <v>144</v>
      </c>
      <c r="C171" s="492"/>
      <c r="D171" s="65"/>
      <c r="E171" s="145"/>
      <c r="F171" s="150"/>
      <c r="G171" s="150"/>
      <c r="H171" s="78"/>
      <c r="I171" s="158"/>
      <c r="J171" s="1"/>
      <c r="K171" s="1"/>
      <c r="L171" s="1"/>
      <c r="M171" s="1"/>
      <c r="N171" s="1"/>
      <c r="O171" s="1"/>
      <c r="P171" s="188"/>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row>
    <row r="172" spans="1:126" ht="15" customHeight="1">
      <c r="A172" s="14"/>
      <c r="B172" s="51"/>
      <c r="C172" s="34"/>
      <c r="D172" s="65"/>
      <c r="E172" s="145"/>
      <c r="F172" s="150"/>
      <c r="G172" s="150"/>
      <c r="H172" s="78"/>
      <c r="I172" s="158"/>
      <c r="J172" s="1"/>
      <c r="K172" s="1"/>
      <c r="L172" s="1"/>
      <c r="M172" s="1"/>
      <c r="N172" s="1"/>
      <c r="O172" s="1"/>
      <c r="P172" s="188"/>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row>
    <row r="173" spans="1:126" ht="36.75" customHeight="1">
      <c r="A173" s="50" t="s">
        <v>147</v>
      </c>
      <c r="B173" s="20" t="s">
        <v>17</v>
      </c>
      <c r="C173" s="203" t="s">
        <v>148</v>
      </c>
      <c r="D173" s="45" t="s">
        <v>251</v>
      </c>
      <c r="E173" s="135">
        <v>1.4</v>
      </c>
      <c r="F173" s="123">
        <v>8700</v>
      </c>
      <c r="G173" s="151"/>
      <c r="H173" s="118">
        <f>E173*F173</f>
        <v>12180</v>
      </c>
      <c r="I173" s="152">
        <f>+E173*G173</f>
        <v>0</v>
      </c>
      <c r="J173" s="1"/>
      <c r="K173" s="1"/>
      <c r="L173" s="1"/>
      <c r="M173" s="1"/>
      <c r="N173" s="1"/>
      <c r="O173" s="1"/>
      <c r="P173" s="188"/>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row>
    <row r="174" spans="1:126" ht="15" customHeight="1">
      <c r="A174" s="124"/>
      <c r="B174" s="201"/>
      <c r="C174" s="202"/>
      <c r="D174" s="65"/>
      <c r="E174" s="147"/>
      <c r="F174" s="149"/>
      <c r="G174" s="149"/>
      <c r="H174" s="74"/>
      <c r="I174" s="156"/>
      <c r="J174" s="1"/>
      <c r="K174" s="1"/>
      <c r="L174" s="1"/>
      <c r="M174" s="1"/>
      <c r="N174" s="1"/>
      <c r="O174" s="1"/>
      <c r="P174" s="188"/>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row>
    <row r="175" spans="1:126" ht="57.75" customHeight="1">
      <c r="A175" s="20" t="s">
        <v>181</v>
      </c>
      <c r="B175" s="20" t="s">
        <v>16</v>
      </c>
      <c r="C175" s="25" t="s">
        <v>317</v>
      </c>
      <c r="D175" s="45" t="s">
        <v>274</v>
      </c>
      <c r="E175" s="135">
        <v>902.6</v>
      </c>
      <c r="F175" s="123">
        <f>14*239.64</f>
        <v>3354.96</v>
      </c>
      <c r="G175" s="151"/>
      <c r="H175" s="118">
        <f>E175*F175</f>
        <v>3028186.896</v>
      </c>
      <c r="I175" s="152">
        <f>+E175*G175</f>
        <v>0</v>
      </c>
      <c r="J175" s="1"/>
      <c r="K175" s="1"/>
      <c r="L175" s="1"/>
      <c r="M175" s="1"/>
      <c r="N175" s="1"/>
      <c r="O175" s="1"/>
      <c r="P175" s="188"/>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row>
    <row r="176" spans="1:126" ht="12.75" customHeight="1" thickBot="1">
      <c r="A176" s="26"/>
      <c r="B176" s="26"/>
      <c r="C176" s="36"/>
      <c r="D176" s="61"/>
      <c r="E176" s="137"/>
      <c r="F176" s="62"/>
      <c r="G176" s="62"/>
      <c r="H176" s="76"/>
      <c r="I176" s="159"/>
      <c r="J176" s="1"/>
      <c r="K176" s="1"/>
      <c r="L176" s="1"/>
      <c r="M176" s="1"/>
      <c r="N176" s="1"/>
      <c r="O176" s="1"/>
      <c r="P176" s="188"/>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row>
    <row r="177" spans="1:126" ht="15" customHeight="1" thickTop="1">
      <c r="A177" s="27" t="s">
        <v>143</v>
      </c>
      <c r="B177" s="497" t="s">
        <v>149</v>
      </c>
      <c r="C177" s="501"/>
      <c r="D177" s="63"/>
      <c r="E177" s="144"/>
      <c r="F177" s="64"/>
      <c r="G177" s="64"/>
      <c r="H177" s="162">
        <f>SUM(H173:H176)</f>
        <v>3040366.896</v>
      </c>
      <c r="I177" s="154">
        <f>SUM(I173:I176)</f>
        <v>0</v>
      </c>
      <c r="J177" s="1"/>
      <c r="K177" s="1"/>
      <c r="L177" s="1"/>
      <c r="M177" s="1"/>
      <c r="N177" s="1"/>
      <c r="O177" s="1"/>
      <c r="P177" s="188"/>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row>
    <row r="178" spans="1:126" ht="15" customHeight="1">
      <c r="A178" s="124"/>
      <c r="B178" s="201"/>
      <c r="C178" s="204"/>
      <c r="D178" s="65"/>
      <c r="E178" s="147"/>
      <c r="F178" s="149"/>
      <c r="G178" s="149"/>
      <c r="H178" s="74"/>
      <c r="I178" s="156"/>
      <c r="J178" s="1"/>
      <c r="K178" s="1"/>
      <c r="L178" s="1"/>
      <c r="M178" s="1"/>
      <c r="N178" s="1"/>
      <c r="O178" s="1"/>
      <c r="P178" s="188"/>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row>
    <row r="179" spans="1:126" ht="15" customHeight="1">
      <c r="A179" s="14" t="s">
        <v>171</v>
      </c>
      <c r="B179" s="491" t="s">
        <v>172</v>
      </c>
      <c r="C179" s="492"/>
      <c r="D179" s="65"/>
      <c r="E179" s="147"/>
      <c r="F179" s="149"/>
      <c r="G179" s="149"/>
      <c r="H179" s="74"/>
      <c r="I179" s="156"/>
      <c r="J179" s="1"/>
      <c r="K179" s="1"/>
      <c r="L179" s="1"/>
      <c r="M179" s="1"/>
      <c r="N179" s="1"/>
      <c r="O179" s="1"/>
      <c r="P179" s="188"/>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row>
    <row r="180" spans="1:126" ht="15" customHeight="1">
      <c r="A180" s="124"/>
      <c r="B180" s="201"/>
      <c r="C180" s="202"/>
      <c r="D180" s="65"/>
      <c r="E180" s="147"/>
      <c r="F180" s="149"/>
      <c r="G180" s="149"/>
      <c r="H180" s="74"/>
      <c r="I180" s="156"/>
      <c r="J180" s="1"/>
      <c r="K180" s="1"/>
      <c r="L180" s="1"/>
      <c r="M180" s="1"/>
      <c r="N180" s="1"/>
      <c r="O180" s="1"/>
      <c r="P180" s="188"/>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row>
    <row r="181" spans="1:126" ht="47.25" customHeight="1">
      <c r="A181" s="50" t="s">
        <v>173</v>
      </c>
      <c r="B181" s="20" t="s">
        <v>16</v>
      </c>
      <c r="C181" s="25" t="s">
        <v>577</v>
      </c>
      <c r="D181" s="45" t="s">
        <v>273</v>
      </c>
      <c r="E181" s="135">
        <v>1227.5</v>
      </c>
      <c r="F181" s="123">
        <f>21*239.64</f>
        <v>5032.44</v>
      </c>
      <c r="G181" s="151"/>
      <c r="H181" s="118">
        <f>E181*F181</f>
        <v>6177320.1</v>
      </c>
      <c r="I181" s="152">
        <f>+E181*G181</f>
        <v>0</v>
      </c>
      <c r="J181" s="1"/>
      <c r="K181" s="1"/>
      <c r="L181" s="1"/>
      <c r="M181" s="1"/>
      <c r="N181" s="1"/>
      <c r="O181" s="1"/>
      <c r="P181" s="188"/>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row>
    <row r="182" spans="1:126" ht="15" customHeight="1" thickBot="1">
      <c r="A182" s="26"/>
      <c r="B182" s="26"/>
      <c r="C182" s="36"/>
      <c r="D182" s="61"/>
      <c r="E182" s="137"/>
      <c r="F182" s="62"/>
      <c r="G182" s="62"/>
      <c r="H182" s="76"/>
      <c r="I182" s="159"/>
      <c r="J182" s="1"/>
      <c r="K182" s="1"/>
      <c r="L182" s="1"/>
      <c r="M182" s="1"/>
      <c r="N182" s="1"/>
      <c r="O182" s="1"/>
      <c r="P182" s="188"/>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row>
    <row r="183" spans="1:126" ht="23.25" customHeight="1" thickTop="1">
      <c r="A183" s="27" t="s">
        <v>171</v>
      </c>
      <c r="B183" s="497" t="s">
        <v>174</v>
      </c>
      <c r="C183" s="501"/>
      <c r="D183" s="63"/>
      <c r="E183" s="144"/>
      <c r="F183" s="64"/>
      <c r="G183" s="64"/>
      <c r="H183" s="162">
        <f>SUM(H181:H182)</f>
        <v>6177320.1</v>
      </c>
      <c r="I183" s="154">
        <f>SUM(I181:I182)</f>
        <v>0</v>
      </c>
      <c r="J183" s="1"/>
      <c r="K183" s="1"/>
      <c r="L183" s="1"/>
      <c r="M183" s="1"/>
      <c r="N183" s="1"/>
      <c r="O183" s="1"/>
      <c r="P183" s="188"/>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row>
    <row r="184" spans="1:126" ht="15" customHeight="1">
      <c r="A184" s="124"/>
      <c r="B184" s="201"/>
      <c r="C184" s="204"/>
      <c r="D184" s="65"/>
      <c r="E184" s="147"/>
      <c r="F184" s="149"/>
      <c r="G184" s="149"/>
      <c r="H184" s="74"/>
      <c r="I184" s="156"/>
      <c r="J184" s="1"/>
      <c r="K184" s="1"/>
      <c r="L184" s="1"/>
      <c r="M184" s="1"/>
      <c r="N184" s="1"/>
      <c r="O184" s="1"/>
      <c r="P184" s="188"/>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row>
    <row r="185" spans="1:126" s="17" customFormat="1" ht="26.25" customHeight="1">
      <c r="A185" s="197" t="s">
        <v>83</v>
      </c>
      <c r="B185" s="491" t="s">
        <v>84</v>
      </c>
      <c r="C185" s="492"/>
      <c r="D185" s="65"/>
      <c r="E185" s="145"/>
      <c r="F185" s="66"/>
      <c r="G185" s="66"/>
      <c r="H185" s="78"/>
      <c r="I185" s="158"/>
      <c r="J185" s="13"/>
      <c r="K185" s="13"/>
      <c r="L185" s="13"/>
      <c r="M185" s="16"/>
      <c r="N185" s="16"/>
      <c r="O185" s="16"/>
      <c r="P185" s="188"/>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c r="DI185" s="16"/>
      <c r="DJ185" s="16"/>
      <c r="DK185" s="16"/>
      <c r="DL185" s="16"/>
      <c r="DM185" s="16"/>
      <c r="DN185" s="16"/>
      <c r="DO185" s="16"/>
      <c r="DP185" s="16"/>
      <c r="DQ185" s="16"/>
      <c r="DR185" s="16"/>
      <c r="DS185" s="16"/>
      <c r="DT185" s="16"/>
      <c r="DU185" s="16"/>
      <c r="DV185" s="16"/>
    </row>
    <row r="186" spans="1:126" s="17" customFormat="1" ht="15" customHeight="1">
      <c r="A186" s="197"/>
      <c r="B186" s="51"/>
      <c r="C186" s="34"/>
      <c r="D186" s="65"/>
      <c r="E186" s="145"/>
      <c r="F186" s="66"/>
      <c r="G186" s="66"/>
      <c r="H186" s="78"/>
      <c r="I186" s="158"/>
      <c r="J186" s="13"/>
      <c r="K186" s="13"/>
      <c r="L186" s="13"/>
      <c r="M186" s="16"/>
      <c r="N186" s="16"/>
      <c r="O186" s="16"/>
      <c r="P186" s="188"/>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c r="DI186" s="16"/>
      <c r="DJ186" s="16"/>
      <c r="DK186" s="16"/>
      <c r="DL186" s="16"/>
      <c r="DM186" s="16"/>
      <c r="DN186" s="16"/>
      <c r="DO186" s="16"/>
      <c r="DP186" s="16"/>
      <c r="DQ186" s="16"/>
      <c r="DR186" s="16"/>
      <c r="DS186" s="16"/>
      <c r="DT186" s="16"/>
      <c r="DU186" s="16"/>
      <c r="DV186" s="16"/>
    </row>
    <row r="187" spans="1:16" ht="36.75" customHeight="1">
      <c r="A187" s="50" t="s">
        <v>221</v>
      </c>
      <c r="B187" s="20" t="s">
        <v>16</v>
      </c>
      <c r="C187" s="25" t="s">
        <v>245</v>
      </c>
      <c r="D187" s="45"/>
      <c r="E187" s="135">
        <v>8.9</v>
      </c>
      <c r="F187" s="123">
        <f>24*239.64</f>
        <v>5751.36</v>
      </c>
      <c r="G187" s="151"/>
      <c r="H187" s="118">
        <f>E187*F187</f>
        <v>51187.104</v>
      </c>
      <c r="I187" s="152">
        <f>+E187*G187</f>
        <v>0</v>
      </c>
      <c r="P187" s="188"/>
    </row>
    <row r="188" spans="1:126" s="17" customFormat="1" ht="15" customHeight="1">
      <c r="A188" s="14"/>
      <c r="B188" s="51"/>
      <c r="C188" s="34"/>
      <c r="D188" s="65"/>
      <c r="E188" s="145"/>
      <c r="F188" s="66"/>
      <c r="G188" s="66"/>
      <c r="H188" s="78"/>
      <c r="I188" s="158"/>
      <c r="J188" s="13"/>
      <c r="K188" s="13"/>
      <c r="L188" s="13"/>
      <c r="M188" s="16"/>
      <c r="N188" s="16"/>
      <c r="O188" s="16"/>
      <c r="P188" s="188"/>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c r="DF188" s="16"/>
      <c r="DG188" s="16"/>
      <c r="DH188" s="16"/>
      <c r="DI188" s="16"/>
      <c r="DJ188" s="16"/>
      <c r="DK188" s="16"/>
      <c r="DL188" s="16"/>
      <c r="DM188" s="16"/>
      <c r="DN188" s="16"/>
      <c r="DO188" s="16"/>
      <c r="DP188" s="16"/>
      <c r="DQ188" s="16"/>
      <c r="DR188" s="16"/>
      <c r="DS188" s="16"/>
      <c r="DT188" s="16"/>
      <c r="DU188" s="16"/>
      <c r="DV188" s="16"/>
    </row>
    <row r="189" spans="1:16" ht="36.75" customHeight="1">
      <c r="A189" s="50" t="s">
        <v>221</v>
      </c>
      <c r="B189" s="20" t="s">
        <v>16</v>
      </c>
      <c r="C189" s="25" t="s">
        <v>222</v>
      </c>
      <c r="D189" s="45" t="s">
        <v>270</v>
      </c>
      <c r="E189" s="135">
        <v>173.6</v>
      </c>
      <c r="F189" s="123">
        <f>29*239.64</f>
        <v>6949.5599999999995</v>
      </c>
      <c r="G189" s="151"/>
      <c r="H189" s="118">
        <f>E189*F189</f>
        <v>1206443.616</v>
      </c>
      <c r="I189" s="152">
        <f>+E189*G189</f>
        <v>0</v>
      </c>
      <c r="P189" s="188"/>
    </row>
    <row r="190" spans="1:126" s="17" customFormat="1" ht="12.75" customHeight="1">
      <c r="A190" s="14"/>
      <c r="B190" s="51"/>
      <c r="C190" s="34"/>
      <c r="D190" s="65"/>
      <c r="E190" s="145"/>
      <c r="F190" s="66"/>
      <c r="G190" s="66"/>
      <c r="H190" s="78"/>
      <c r="I190" s="158"/>
      <c r="J190" s="13"/>
      <c r="K190" s="13"/>
      <c r="L190" s="13"/>
      <c r="M190" s="16"/>
      <c r="N190" s="16"/>
      <c r="O190" s="16"/>
      <c r="P190" s="188"/>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c r="DI190" s="16"/>
      <c r="DJ190" s="16"/>
      <c r="DK190" s="16"/>
      <c r="DL190" s="16"/>
      <c r="DM190" s="16"/>
      <c r="DN190" s="16"/>
      <c r="DO190" s="16"/>
      <c r="DP190" s="16"/>
      <c r="DQ190" s="16"/>
      <c r="DR190" s="16"/>
      <c r="DS190" s="16"/>
      <c r="DT190" s="16"/>
      <c r="DU190" s="16"/>
      <c r="DV190" s="16"/>
    </row>
    <row r="191" spans="1:16" ht="36.75" customHeight="1">
      <c r="A191" s="50" t="s">
        <v>170</v>
      </c>
      <c r="B191" s="20" t="s">
        <v>16</v>
      </c>
      <c r="C191" s="25" t="s">
        <v>198</v>
      </c>
      <c r="D191" s="45" t="s">
        <v>271</v>
      </c>
      <c r="E191" s="135">
        <v>36.5</v>
      </c>
      <c r="F191" s="123">
        <f>39*239.64</f>
        <v>9345.96</v>
      </c>
      <c r="G191" s="151"/>
      <c r="H191" s="118">
        <f>E191*F191</f>
        <v>341127.54</v>
      </c>
      <c r="I191" s="152">
        <f>+E191*G191</f>
        <v>0</v>
      </c>
      <c r="P191" s="188"/>
    </row>
    <row r="192" spans="1:16" ht="12.75" customHeight="1">
      <c r="A192" s="20"/>
      <c r="B192" s="20"/>
      <c r="C192" s="25"/>
      <c r="D192" s="45"/>
      <c r="E192" s="135"/>
      <c r="F192" s="118"/>
      <c r="G192" s="151"/>
      <c r="H192" s="118"/>
      <c r="I192" s="176"/>
      <c r="P192" s="188"/>
    </row>
    <row r="193" spans="1:16" ht="60" customHeight="1">
      <c r="A193" s="50" t="s">
        <v>170</v>
      </c>
      <c r="B193" s="20" t="s">
        <v>16</v>
      </c>
      <c r="C193" s="25" t="s">
        <v>197</v>
      </c>
      <c r="D193" s="45" t="s">
        <v>272</v>
      </c>
      <c r="E193" s="135">
        <v>609.4</v>
      </c>
      <c r="F193" s="123">
        <f>42*239.64</f>
        <v>10064.88</v>
      </c>
      <c r="G193" s="151"/>
      <c r="H193" s="118">
        <f>E193*F193</f>
        <v>6133537.8719999995</v>
      </c>
      <c r="I193" s="152">
        <f>+E193*G193</f>
        <v>0</v>
      </c>
      <c r="P193" s="188"/>
    </row>
    <row r="194" spans="1:16" ht="12.75">
      <c r="A194" s="20"/>
      <c r="B194" s="20"/>
      <c r="C194" s="25"/>
      <c r="D194" s="45"/>
      <c r="E194" s="135"/>
      <c r="F194" s="118"/>
      <c r="G194" s="151"/>
      <c r="H194" s="118"/>
      <c r="I194" s="176"/>
      <c r="P194" s="188"/>
    </row>
    <row r="195" spans="1:16" ht="22.5">
      <c r="A195" s="50" t="s">
        <v>223</v>
      </c>
      <c r="B195" s="20" t="s">
        <v>16</v>
      </c>
      <c r="C195" s="25" t="s">
        <v>224</v>
      </c>
      <c r="D195" s="45"/>
      <c r="E195" s="135">
        <v>8.9</v>
      </c>
      <c r="F195" s="123">
        <v>1625</v>
      </c>
      <c r="G195" s="151"/>
      <c r="H195" s="118">
        <f>E195*F195</f>
        <v>14462.5</v>
      </c>
      <c r="I195" s="152">
        <f>+E195*G195</f>
        <v>0</v>
      </c>
      <c r="P195" s="188"/>
    </row>
    <row r="196" spans="1:16" ht="12.75">
      <c r="A196" s="20"/>
      <c r="B196" s="20"/>
      <c r="C196" s="205"/>
      <c r="D196" s="45"/>
      <c r="E196" s="135"/>
      <c r="F196" s="118"/>
      <c r="G196" s="151"/>
      <c r="H196" s="118"/>
      <c r="I196" s="176"/>
      <c r="P196" s="188"/>
    </row>
    <row r="197" spans="1:16" ht="22.5">
      <c r="A197" s="50" t="s">
        <v>186</v>
      </c>
      <c r="B197" s="20" t="s">
        <v>16</v>
      </c>
      <c r="C197" s="25" t="s">
        <v>187</v>
      </c>
      <c r="D197" s="45"/>
      <c r="E197" s="135">
        <v>36.5</v>
      </c>
      <c r="F197" s="123">
        <v>2109</v>
      </c>
      <c r="G197" s="151"/>
      <c r="H197" s="118">
        <f>E197*F197</f>
        <v>76978.5</v>
      </c>
      <c r="I197" s="152">
        <f>+E197*G197</f>
        <v>0</v>
      </c>
      <c r="P197" s="188"/>
    </row>
    <row r="198" spans="1:16" ht="12" customHeight="1" thickBot="1">
      <c r="A198" s="26"/>
      <c r="B198" s="26"/>
      <c r="C198" s="36"/>
      <c r="D198" s="61"/>
      <c r="E198" s="137"/>
      <c r="F198" s="62"/>
      <c r="G198" s="62"/>
      <c r="H198" s="76"/>
      <c r="I198" s="159"/>
      <c r="P198" s="188"/>
    </row>
    <row r="199" spans="1:126" ht="24.75" customHeight="1" thickTop="1">
      <c r="A199" s="29" t="s">
        <v>83</v>
      </c>
      <c r="B199" s="497" t="s">
        <v>2</v>
      </c>
      <c r="C199" s="501"/>
      <c r="D199" s="63"/>
      <c r="E199" s="144"/>
      <c r="F199" s="64"/>
      <c r="G199" s="64"/>
      <c r="H199" s="162">
        <f>SUM(H187:H198)</f>
        <v>7823737.131999999</v>
      </c>
      <c r="I199" s="154">
        <f>SUM(I187:I198)</f>
        <v>0</v>
      </c>
      <c r="J199" s="9"/>
      <c r="K199" s="9"/>
      <c r="L199" s="10"/>
      <c r="M199" s="1"/>
      <c r="N199" s="1"/>
      <c r="O199" s="1"/>
      <c r="P199" s="188"/>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row>
    <row r="200" spans="1:126" ht="15" customHeight="1">
      <c r="A200" s="15"/>
      <c r="B200" s="122"/>
      <c r="C200" s="127"/>
      <c r="D200" s="128"/>
      <c r="E200" s="146"/>
      <c r="F200" s="69"/>
      <c r="G200" s="69"/>
      <c r="H200" s="126"/>
      <c r="I200" s="157"/>
      <c r="J200" s="9"/>
      <c r="K200" s="9"/>
      <c r="L200" s="10"/>
      <c r="M200" s="1"/>
      <c r="N200" s="1"/>
      <c r="O200" s="1"/>
      <c r="P200" s="188"/>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row>
    <row r="201" spans="1:126" s="17" customFormat="1" ht="15" customHeight="1">
      <c r="A201" s="14" t="s">
        <v>90</v>
      </c>
      <c r="B201" s="491" t="s">
        <v>91</v>
      </c>
      <c r="C201" s="492"/>
      <c r="D201" s="65"/>
      <c r="E201" s="145"/>
      <c r="F201" s="66"/>
      <c r="G201" s="66"/>
      <c r="H201" s="78"/>
      <c r="I201" s="158"/>
      <c r="J201" s="13"/>
      <c r="K201" s="13"/>
      <c r="L201" s="13"/>
      <c r="M201" s="16"/>
      <c r="N201" s="16"/>
      <c r="O201" s="16"/>
      <c r="P201" s="188"/>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c r="DF201" s="16"/>
      <c r="DG201" s="16"/>
      <c r="DH201" s="16"/>
      <c r="DI201" s="16"/>
      <c r="DJ201" s="16"/>
      <c r="DK201" s="16"/>
      <c r="DL201" s="16"/>
      <c r="DM201" s="16"/>
      <c r="DN201" s="16"/>
      <c r="DO201" s="16"/>
      <c r="DP201" s="16"/>
      <c r="DQ201" s="16"/>
      <c r="DR201" s="16"/>
      <c r="DS201" s="16"/>
      <c r="DT201" s="16"/>
      <c r="DU201" s="16"/>
      <c r="DV201" s="16"/>
    </row>
    <row r="202" spans="4:16" ht="12" customHeight="1">
      <c r="D202" s="47"/>
      <c r="E202" s="142"/>
      <c r="F202" s="47"/>
      <c r="G202" s="47"/>
      <c r="I202" s="148"/>
      <c r="P202" s="188"/>
    </row>
    <row r="203" spans="1:16" ht="24" customHeight="1">
      <c r="A203" s="20" t="s">
        <v>175</v>
      </c>
      <c r="B203" s="20" t="s">
        <v>44</v>
      </c>
      <c r="C203" s="25" t="s">
        <v>176</v>
      </c>
      <c r="D203" s="45"/>
      <c r="E203" s="142">
        <v>37</v>
      </c>
      <c r="F203" s="123">
        <v>75000</v>
      </c>
      <c r="G203" s="151"/>
      <c r="H203" s="118">
        <f>E203*F203</f>
        <v>2775000</v>
      </c>
      <c r="I203" s="152">
        <f>+E203*G203</f>
        <v>0</v>
      </c>
      <c r="P203" s="188"/>
    </row>
    <row r="204" spans="1:16" ht="12" customHeight="1">
      <c r="A204" s="20"/>
      <c r="B204" s="20"/>
      <c r="C204" s="25"/>
      <c r="D204" s="45"/>
      <c r="E204" s="142"/>
      <c r="F204" s="123"/>
      <c r="G204" s="151"/>
      <c r="H204" s="118"/>
      <c r="I204" s="152"/>
      <c r="P204" s="188"/>
    </row>
    <row r="205" spans="1:16" ht="25.5" customHeight="1">
      <c r="A205" s="50" t="s">
        <v>199</v>
      </c>
      <c r="B205" s="20" t="s">
        <v>44</v>
      </c>
      <c r="C205" s="192" t="s">
        <v>200</v>
      </c>
      <c r="D205" s="45"/>
      <c r="E205" s="135">
        <v>2</v>
      </c>
      <c r="F205" s="123">
        <v>90000</v>
      </c>
      <c r="G205" s="151"/>
      <c r="H205" s="118">
        <f>E205*F205</f>
        <v>180000</v>
      </c>
      <c r="I205" s="152">
        <f>+E205*G205</f>
        <v>0</v>
      </c>
      <c r="P205" s="188"/>
    </row>
    <row r="206" spans="1:16" ht="12.75">
      <c r="A206" s="20"/>
      <c r="B206" s="20"/>
      <c r="C206" s="25"/>
      <c r="D206" s="45"/>
      <c r="E206" s="142"/>
      <c r="F206" s="118"/>
      <c r="G206" s="151"/>
      <c r="H206" s="118"/>
      <c r="I206" s="152"/>
      <c r="P206" s="188"/>
    </row>
    <row r="207" spans="1:16" ht="12.75">
      <c r="A207" s="20" t="s">
        <v>177</v>
      </c>
      <c r="B207" s="20" t="s">
        <v>44</v>
      </c>
      <c r="C207" s="25" t="s">
        <v>178</v>
      </c>
      <c r="D207" s="45"/>
      <c r="E207" s="135">
        <v>37</v>
      </c>
      <c r="F207" s="118">
        <v>4950</v>
      </c>
      <c r="G207" s="151"/>
      <c r="H207" s="118">
        <f>E207*F207</f>
        <v>183150</v>
      </c>
      <c r="I207" s="152">
        <f>+E207*G207</f>
        <v>0</v>
      </c>
      <c r="P207" s="188"/>
    </row>
    <row r="208" spans="1:16" ht="12.75">
      <c r="A208" s="20"/>
      <c r="B208" s="20"/>
      <c r="C208" s="25"/>
      <c r="D208" s="45"/>
      <c r="E208" s="142"/>
      <c r="F208" s="118"/>
      <c r="G208" s="151"/>
      <c r="H208" s="118"/>
      <c r="I208" s="152"/>
      <c r="P208" s="188"/>
    </row>
    <row r="209" spans="1:16" ht="12.75">
      <c r="A209" s="20" t="s">
        <v>145</v>
      </c>
      <c r="B209" s="20" t="s">
        <v>44</v>
      </c>
      <c r="C209" s="25" t="s">
        <v>146</v>
      </c>
      <c r="D209" s="45"/>
      <c r="E209" s="135">
        <v>2</v>
      </c>
      <c r="F209" s="118">
        <v>4950</v>
      </c>
      <c r="G209" s="151"/>
      <c r="H209" s="118">
        <f>E209*F209</f>
        <v>9900</v>
      </c>
      <c r="I209" s="152">
        <f>+E209*G209</f>
        <v>0</v>
      </c>
      <c r="P209" s="188"/>
    </row>
    <row r="210" spans="1:16" ht="12.75">
      <c r="A210" s="20"/>
      <c r="B210" s="20"/>
      <c r="C210" s="25"/>
      <c r="D210" s="45"/>
      <c r="E210" s="142"/>
      <c r="F210" s="118"/>
      <c r="G210" s="151"/>
      <c r="H210" s="118"/>
      <c r="I210" s="152"/>
      <c r="P210" s="188"/>
    </row>
    <row r="211" spans="1:16" ht="33.75">
      <c r="A211" s="20" t="s">
        <v>179</v>
      </c>
      <c r="B211" s="20" t="s">
        <v>44</v>
      </c>
      <c r="C211" s="25" t="s">
        <v>180</v>
      </c>
      <c r="D211" s="45"/>
      <c r="E211" s="142">
        <v>12</v>
      </c>
      <c r="F211" s="123">
        <v>35000</v>
      </c>
      <c r="G211" s="151"/>
      <c r="H211" s="118">
        <f>E211*F211</f>
        <v>420000</v>
      </c>
      <c r="I211" s="152">
        <f>+E211*G211</f>
        <v>0</v>
      </c>
      <c r="P211" s="188"/>
    </row>
    <row r="212" spans="1:16" ht="12.75">
      <c r="A212" s="20"/>
      <c r="B212" s="20"/>
      <c r="C212" s="25"/>
      <c r="D212" s="45"/>
      <c r="E212" s="142"/>
      <c r="F212" s="123"/>
      <c r="G212" s="151"/>
      <c r="H212" s="118"/>
      <c r="I212" s="152"/>
      <c r="P212" s="188"/>
    </row>
    <row r="213" spans="1:16" ht="33.75">
      <c r="A213" s="20" t="s">
        <v>202</v>
      </c>
      <c r="B213" s="20" t="s">
        <v>44</v>
      </c>
      <c r="C213" s="25" t="s">
        <v>201</v>
      </c>
      <c r="D213" s="45"/>
      <c r="E213" s="135">
        <v>25</v>
      </c>
      <c r="F213" s="123">
        <v>12500</v>
      </c>
      <c r="G213" s="151"/>
      <c r="H213" s="118">
        <f>E213*F213</f>
        <v>312500</v>
      </c>
      <c r="I213" s="152">
        <f>+E213*G213</f>
        <v>0</v>
      </c>
      <c r="P213" s="188"/>
    </row>
    <row r="214" spans="1:16" ht="12.75">
      <c r="A214" s="20"/>
      <c r="B214" s="20"/>
      <c r="C214" s="25"/>
      <c r="D214" s="45"/>
      <c r="E214" s="142"/>
      <c r="F214" s="118"/>
      <c r="G214" s="151"/>
      <c r="H214" s="118"/>
      <c r="I214" s="152"/>
      <c r="P214" s="188"/>
    </row>
    <row r="215" spans="1:16" ht="23.25" customHeight="1">
      <c r="A215" s="20" t="s">
        <v>156</v>
      </c>
      <c r="B215" s="20" t="s">
        <v>44</v>
      </c>
      <c r="C215" s="25" t="s">
        <v>157</v>
      </c>
      <c r="D215" s="45"/>
      <c r="E215" s="135">
        <v>2</v>
      </c>
      <c r="F215" s="123">
        <v>17500</v>
      </c>
      <c r="G215" s="151"/>
      <c r="H215" s="118">
        <f>E215*F215</f>
        <v>35000</v>
      </c>
      <c r="I215" s="152">
        <f>+E215*G215</f>
        <v>0</v>
      </c>
      <c r="P215" s="188"/>
    </row>
    <row r="216" spans="1:16" ht="12" customHeight="1">
      <c r="A216" s="20"/>
      <c r="B216" s="20"/>
      <c r="C216" s="25"/>
      <c r="D216" s="45"/>
      <c r="E216" s="142"/>
      <c r="F216" s="123"/>
      <c r="G216" s="151"/>
      <c r="H216" s="118"/>
      <c r="I216" s="152"/>
      <c r="P216" s="188"/>
    </row>
    <row r="217" spans="1:9" ht="69.75" customHeight="1">
      <c r="A217" s="20" t="s">
        <v>225</v>
      </c>
      <c r="B217" s="20" t="s">
        <v>44</v>
      </c>
      <c r="C217" s="258" t="s">
        <v>226</v>
      </c>
      <c r="D217" s="45"/>
      <c r="E217" s="135">
        <v>2</v>
      </c>
      <c r="F217" s="118">
        <f>4900*239.64</f>
        <v>1174236</v>
      </c>
      <c r="G217" s="151"/>
      <c r="H217" s="118">
        <f>E217*F217</f>
        <v>2348472</v>
      </c>
      <c r="I217" s="152">
        <f>+E217*G217</f>
        <v>0</v>
      </c>
    </row>
    <row r="218" spans="1:16" ht="6.75" customHeight="1" thickBot="1">
      <c r="A218" s="26"/>
      <c r="B218" s="26"/>
      <c r="C218" s="36"/>
      <c r="D218" s="61"/>
      <c r="E218" s="137"/>
      <c r="F218" s="62"/>
      <c r="G218" s="62"/>
      <c r="H218" s="76"/>
      <c r="I218" s="159"/>
      <c r="P218" s="188"/>
    </row>
    <row r="219" spans="1:126" ht="15" customHeight="1" thickTop="1">
      <c r="A219" s="27" t="s">
        <v>90</v>
      </c>
      <c r="B219" s="497" t="s">
        <v>3</v>
      </c>
      <c r="C219" s="501"/>
      <c r="D219" s="63"/>
      <c r="E219" s="144"/>
      <c r="F219" s="64"/>
      <c r="G219" s="64"/>
      <c r="H219" s="160">
        <f>SUM(H203:H218)</f>
        <v>6264022</v>
      </c>
      <c r="I219" s="153">
        <f>SUM(I203:I218)</f>
        <v>0</v>
      </c>
      <c r="J219" s="9"/>
      <c r="K219" s="9"/>
      <c r="L219" s="10"/>
      <c r="M219" s="1"/>
      <c r="N219" s="1"/>
      <c r="O219" s="1"/>
      <c r="P219" s="188"/>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row>
    <row r="220" spans="1:126" ht="15" customHeight="1">
      <c r="A220" s="14"/>
      <c r="B220" s="122"/>
      <c r="C220" s="127"/>
      <c r="D220" s="128"/>
      <c r="E220" s="146"/>
      <c r="F220" s="69"/>
      <c r="G220" s="69"/>
      <c r="H220" s="131"/>
      <c r="I220" s="183"/>
      <c r="J220" s="9"/>
      <c r="K220" s="9"/>
      <c r="L220" s="10"/>
      <c r="M220" s="1"/>
      <c r="N220" s="1"/>
      <c r="O220" s="1"/>
      <c r="P220" s="188"/>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row>
    <row r="221" spans="1:116" s="17" customFormat="1" ht="15" customHeight="1">
      <c r="A221" s="14" t="s">
        <v>238</v>
      </c>
      <c r="B221" s="491" t="s">
        <v>239</v>
      </c>
      <c r="C221" s="492"/>
      <c r="D221" s="65"/>
      <c r="E221" s="145"/>
      <c r="F221" s="66"/>
      <c r="G221" s="66"/>
      <c r="H221" s="78"/>
      <c r="I221" s="158"/>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6"/>
      <c r="CH221" s="16"/>
      <c r="CI221" s="16"/>
      <c r="CJ221" s="16"/>
      <c r="CK221" s="16"/>
      <c r="CL221" s="16"/>
      <c r="CM221" s="16"/>
      <c r="CN221" s="16"/>
      <c r="CO221" s="16"/>
      <c r="CP221" s="16"/>
      <c r="CQ221" s="16"/>
      <c r="CR221" s="16"/>
      <c r="CS221" s="16"/>
      <c r="CT221" s="16"/>
      <c r="CU221" s="16"/>
      <c r="CV221" s="16"/>
      <c r="CW221" s="16"/>
      <c r="CX221" s="16"/>
      <c r="CY221" s="16"/>
      <c r="CZ221" s="16"/>
      <c r="DA221" s="16"/>
      <c r="DB221" s="16"/>
      <c r="DC221" s="16"/>
      <c r="DD221" s="16"/>
      <c r="DE221" s="16"/>
      <c r="DF221" s="16"/>
      <c r="DG221" s="16"/>
      <c r="DH221" s="16"/>
      <c r="DI221" s="16"/>
      <c r="DJ221" s="16"/>
      <c r="DK221" s="16"/>
      <c r="DL221" s="16"/>
    </row>
    <row r="222" spans="4:9" ht="12" customHeight="1">
      <c r="D222" s="47"/>
      <c r="E222" s="142"/>
      <c r="F222" s="47"/>
      <c r="G222" s="47"/>
      <c r="I222" s="148"/>
    </row>
    <row r="223" spans="1:9" ht="12" customHeight="1">
      <c r="A223" s="20" t="s">
        <v>240</v>
      </c>
      <c r="B223" s="20" t="s">
        <v>16</v>
      </c>
      <c r="C223" s="25" t="s">
        <v>241</v>
      </c>
      <c r="D223" s="45" t="s">
        <v>269</v>
      </c>
      <c r="E223" s="135">
        <v>27.8</v>
      </c>
      <c r="F223" s="118">
        <v>2750</v>
      </c>
      <c r="G223" s="151"/>
      <c r="H223" s="118">
        <f>E223*F223</f>
        <v>76450</v>
      </c>
      <c r="I223" s="152">
        <f>+E223*G223</f>
        <v>0</v>
      </c>
    </row>
    <row r="224" spans="1:9" ht="12" customHeight="1" thickBot="1">
      <c r="A224" s="26"/>
      <c r="B224" s="26"/>
      <c r="C224" s="36"/>
      <c r="D224" s="61"/>
      <c r="E224" s="137"/>
      <c r="F224" s="62"/>
      <c r="G224" s="62"/>
      <c r="H224" s="76"/>
      <c r="I224" s="159"/>
    </row>
    <row r="225" spans="1:116" ht="15" customHeight="1" thickTop="1">
      <c r="A225" s="27" t="s">
        <v>238</v>
      </c>
      <c r="B225" s="497" t="s">
        <v>242</v>
      </c>
      <c r="C225" s="501"/>
      <c r="D225" s="63"/>
      <c r="E225" s="144"/>
      <c r="F225" s="64"/>
      <c r="G225" s="64"/>
      <c r="H225" s="160">
        <f>SUM(H222:H224)</f>
        <v>76450</v>
      </c>
      <c r="I225" s="153">
        <f>SUM(I221:I224)</f>
        <v>0</v>
      </c>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row>
    <row r="226" spans="4:16" ht="6" customHeight="1" thickBot="1">
      <c r="D226" s="47"/>
      <c r="E226" s="142"/>
      <c r="F226" s="47"/>
      <c r="G226" s="47"/>
      <c r="I226" s="148"/>
      <c r="P226" s="188"/>
    </row>
    <row r="227" spans="1:16" ht="15" customHeight="1" thickBot="1">
      <c r="A227" s="120" t="s">
        <v>87</v>
      </c>
      <c r="B227" s="502" t="s">
        <v>4</v>
      </c>
      <c r="C227" s="503"/>
      <c r="D227" s="70"/>
      <c r="E227" s="510"/>
      <c r="F227" s="510"/>
      <c r="G227" s="70"/>
      <c r="H227" s="163" t="e">
        <f>H177+H183+H199+H219+H225+#REF!</f>
        <v>#REF!</v>
      </c>
      <c r="I227" s="164">
        <f>I177+I183+I199+I219+I225</f>
        <v>0</v>
      </c>
      <c r="P227" s="188"/>
    </row>
    <row r="228" spans="1:16" ht="15" customHeight="1">
      <c r="A228" s="170"/>
      <c r="B228" s="165"/>
      <c r="C228" s="166"/>
      <c r="D228" s="167"/>
      <c r="E228" s="256"/>
      <c r="F228" s="167"/>
      <c r="G228" s="167"/>
      <c r="H228" s="168"/>
      <c r="I228" s="169"/>
      <c r="P228" s="188"/>
    </row>
    <row r="229" spans="1:126" ht="15" customHeight="1">
      <c r="A229" s="19" t="s">
        <v>5</v>
      </c>
      <c r="B229" s="494" t="s">
        <v>7</v>
      </c>
      <c r="C229" s="495"/>
      <c r="D229" s="65"/>
      <c r="E229" s="147"/>
      <c r="F229" s="71"/>
      <c r="G229" s="71"/>
      <c r="H229" s="74"/>
      <c r="I229" s="156"/>
      <c r="J229" s="1"/>
      <c r="K229" s="1"/>
      <c r="L229" s="1"/>
      <c r="M229" s="1"/>
      <c r="N229" s="1"/>
      <c r="O229" s="1"/>
      <c r="P229" s="188"/>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row>
    <row r="230" spans="4:16" ht="12" customHeight="1">
      <c r="D230" s="47"/>
      <c r="E230" s="142"/>
      <c r="F230" s="47"/>
      <c r="G230" s="47"/>
      <c r="I230" s="148"/>
      <c r="P230" s="188"/>
    </row>
    <row r="231" spans="1:126" s="17" customFormat="1" ht="15" customHeight="1">
      <c r="A231" s="14" t="s">
        <v>6</v>
      </c>
      <c r="B231" s="491" t="s">
        <v>8</v>
      </c>
      <c r="C231" s="492"/>
      <c r="D231" s="65"/>
      <c r="E231" s="145"/>
      <c r="F231" s="66"/>
      <c r="G231" s="66"/>
      <c r="H231" s="78"/>
      <c r="I231" s="158"/>
      <c r="J231" s="13"/>
      <c r="K231" s="13"/>
      <c r="L231" s="13"/>
      <c r="M231" s="16"/>
      <c r="N231" s="16"/>
      <c r="O231" s="16"/>
      <c r="P231" s="188"/>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6"/>
      <c r="CE231" s="16"/>
      <c r="CF231" s="16"/>
      <c r="CG231" s="16"/>
      <c r="CH231" s="16"/>
      <c r="CI231" s="16"/>
      <c r="CJ231" s="16"/>
      <c r="CK231" s="16"/>
      <c r="CL231" s="16"/>
      <c r="CM231" s="16"/>
      <c r="CN231" s="16"/>
      <c r="CO231" s="16"/>
      <c r="CP231" s="16"/>
      <c r="CQ231" s="16"/>
      <c r="CR231" s="16"/>
      <c r="CS231" s="16"/>
      <c r="CT231" s="16"/>
      <c r="CU231" s="16"/>
      <c r="CV231" s="16"/>
      <c r="CW231" s="16"/>
      <c r="CX231" s="16"/>
      <c r="CY231" s="16"/>
      <c r="CZ231" s="16"/>
      <c r="DA231" s="16"/>
      <c r="DB231" s="16"/>
      <c r="DC231" s="16"/>
      <c r="DD231" s="16"/>
      <c r="DE231" s="16"/>
      <c r="DF231" s="16"/>
      <c r="DG231" s="16"/>
      <c r="DH231" s="16"/>
      <c r="DI231" s="16"/>
      <c r="DJ231" s="16"/>
      <c r="DK231" s="16"/>
      <c r="DL231" s="16"/>
      <c r="DM231" s="16"/>
      <c r="DN231" s="16"/>
      <c r="DO231" s="16"/>
      <c r="DP231" s="16"/>
      <c r="DQ231" s="16"/>
      <c r="DR231" s="16"/>
      <c r="DS231" s="16"/>
      <c r="DT231" s="16"/>
      <c r="DU231" s="16"/>
      <c r="DV231" s="16"/>
    </row>
    <row r="232" spans="1:126" s="17" customFormat="1" ht="12" customHeight="1">
      <c r="A232" s="14"/>
      <c r="B232" s="30"/>
      <c r="C232" s="34"/>
      <c r="D232" s="59"/>
      <c r="E232" s="145"/>
      <c r="F232" s="66"/>
      <c r="G232" s="66"/>
      <c r="H232" s="78"/>
      <c r="I232" s="158"/>
      <c r="J232" s="13"/>
      <c r="K232" s="13"/>
      <c r="L232" s="13"/>
      <c r="M232" s="16"/>
      <c r="N232" s="16"/>
      <c r="O232" s="16"/>
      <c r="P232" s="188"/>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16"/>
      <c r="CF232" s="16"/>
      <c r="CG232" s="16"/>
      <c r="CH232" s="16"/>
      <c r="CI232" s="16"/>
      <c r="CJ232" s="16"/>
      <c r="CK232" s="16"/>
      <c r="CL232" s="16"/>
      <c r="CM232" s="16"/>
      <c r="CN232" s="16"/>
      <c r="CO232" s="16"/>
      <c r="CP232" s="16"/>
      <c r="CQ232" s="16"/>
      <c r="CR232" s="16"/>
      <c r="CS232" s="16"/>
      <c r="CT232" s="16"/>
      <c r="CU232" s="16"/>
      <c r="CV232" s="16"/>
      <c r="CW232" s="16"/>
      <c r="CX232" s="16"/>
      <c r="CY232" s="16"/>
      <c r="CZ232" s="16"/>
      <c r="DA232" s="16"/>
      <c r="DB232" s="16"/>
      <c r="DC232" s="16"/>
      <c r="DD232" s="16"/>
      <c r="DE232" s="16"/>
      <c r="DF232" s="16"/>
      <c r="DG232" s="16"/>
      <c r="DH232" s="16"/>
      <c r="DI232" s="16"/>
      <c r="DJ232" s="16"/>
      <c r="DK232" s="16"/>
      <c r="DL232" s="16"/>
      <c r="DM232" s="16"/>
      <c r="DN232" s="16"/>
      <c r="DO232" s="16"/>
      <c r="DP232" s="16"/>
      <c r="DQ232" s="16"/>
      <c r="DR232" s="16"/>
      <c r="DS232" s="16"/>
      <c r="DT232" s="16"/>
      <c r="DU232" s="16"/>
      <c r="DV232" s="16"/>
    </row>
    <row r="233" spans="1:126" s="17" customFormat="1" ht="24.75" customHeight="1">
      <c r="A233" s="20" t="s">
        <v>10</v>
      </c>
      <c r="B233" s="20" t="s">
        <v>44</v>
      </c>
      <c r="C233" s="25" t="s">
        <v>11</v>
      </c>
      <c r="D233" s="45"/>
      <c r="E233" s="135">
        <v>20</v>
      </c>
      <c r="F233" s="118">
        <v>10400</v>
      </c>
      <c r="G233" s="151"/>
      <c r="H233" s="118">
        <f>E233*F233</f>
        <v>208000</v>
      </c>
      <c r="I233" s="152">
        <f>+E233*G233</f>
        <v>0</v>
      </c>
      <c r="J233" s="13"/>
      <c r="K233" s="13"/>
      <c r="L233" s="13"/>
      <c r="M233" s="16"/>
      <c r="N233" s="16"/>
      <c r="O233" s="16"/>
      <c r="P233" s="188"/>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6"/>
      <c r="CE233" s="16"/>
      <c r="CF233" s="16"/>
      <c r="CG233" s="16"/>
      <c r="CH233" s="16"/>
      <c r="CI233" s="16"/>
      <c r="CJ233" s="16"/>
      <c r="CK233" s="16"/>
      <c r="CL233" s="16"/>
      <c r="CM233" s="16"/>
      <c r="CN233" s="16"/>
      <c r="CO233" s="16"/>
      <c r="CP233" s="16"/>
      <c r="CQ233" s="16"/>
      <c r="CR233" s="16"/>
      <c r="CS233" s="16"/>
      <c r="CT233" s="16"/>
      <c r="CU233" s="16"/>
      <c r="CV233" s="16"/>
      <c r="CW233" s="16"/>
      <c r="CX233" s="16"/>
      <c r="CY233" s="16"/>
      <c r="CZ233" s="16"/>
      <c r="DA233" s="16"/>
      <c r="DB233" s="16"/>
      <c r="DC233" s="16"/>
      <c r="DD233" s="16"/>
      <c r="DE233" s="16"/>
      <c r="DF233" s="16"/>
      <c r="DG233" s="16"/>
      <c r="DH233" s="16"/>
      <c r="DI233" s="16"/>
      <c r="DJ233" s="16"/>
      <c r="DK233" s="16"/>
      <c r="DL233" s="16"/>
      <c r="DM233" s="16"/>
      <c r="DN233" s="16"/>
      <c r="DO233" s="16"/>
      <c r="DP233" s="16"/>
      <c r="DQ233" s="16"/>
      <c r="DR233" s="16"/>
      <c r="DS233" s="16"/>
      <c r="DT233" s="16"/>
      <c r="DU233" s="16"/>
      <c r="DV233" s="16"/>
    </row>
    <row r="234" spans="1:126" s="17" customFormat="1" ht="12" customHeight="1">
      <c r="A234" s="20"/>
      <c r="B234" s="20"/>
      <c r="C234" s="25"/>
      <c r="D234" s="45"/>
      <c r="E234" s="135"/>
      <c r="F234" s="118"/>
      <c r="G234" s="151"/>
      <c r="H234" s="118"/>
      <c r="I234" s="152"/>
      <c r="J234" s="13"/>
      <c r="K234" s="13"/>
      <c r="L234" s="13"/>
      <c r="M234" s="16"/>
      <c r="N234" s="16"/>
      <c r="O234" s="16"/>
      <c r="P234" s="188"/>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c r="CC234" s="16"/>
      <c r="CD234" s="16"/>
      <c r="CE234" s="16"/>
      <c r="CF234" s="16"/>
      <c r="CG234" s="16"/>
      <c r="CH234" s="16"/>
      <c r="CI234" s="16"/>
      <c r="CJ234" s="16"/>
      <c r="CK234" s="16"/>
      <c r="CL234" s="16"/>
      <c r="CM234" s="16"/>
      <c r="CN234" s="16"/>
      <c r="CO234" s="16"/>
      <c r="CP234" s="16"/>
      <c r="CQ234" s="16"/>
      <c r="CR234" s="16"/>
      <c r="CS234" s="16"/>
      <c r="CT234" s="16"/>
      <c r="CU234" s="16"/>
      <c r="CV234" s="16"/>
      <c r="CW234" s="16"/>
      <c r="CX234" s="16"/>
      <c r="CY234" s="16"/>
      <c r="CZ234" s="16"/>
      <c r="DA234" s="16"/>
      <c r="DB234" s="16"/>
      <c r="DC234" s="16"/>
      <c r="DD234" s="16"/>
      <c r="DE234" s="16"/>
      <c r="DF234" s="16"/>
      <c r="DG234" s="16"/>
      <c r="DH234" s="16"/>
      <c r="DI234" s="16"/>
      <c r="DJ234" s="16"/>
      <c r="DK234" s="16"/>
      <c r="DL234" s="16"/>
      <c r="DM234" s="16"/>
      <c r="DN234" s="16"/>
      <c r="DO234" s="16"/>
      <c r="DP234" s="16"/>
      <c r="DQ234" s="16"/>
      <c r="DR234" s="16"/>
      <c r="DS234" s="16"/>
      <c r="DT234" s="16"/>
      <c r="DU234" s="16"/>
      <c r="DV234" s="16"/>
    </row>
    <row r="235" spans="1:126" s="17" customFormat="1" ht="34.5" customHeight="1">
      <c r="A235" s="50" t="s">
        <v>228</v>
      </c>
      <c r="B235" s="20" t="s">
        <v>44</v>
      </c>
      <c r="C235" s="25" t="s">
        <v>227</v>
      </c>
      <c r="D235" s="45"/>
      <c r="E235" s="135">
        <v>12</v>
      </c>
      <c r="F235" s="123">
        <v>7500</v>
      </c>
      <c r="G235" s="151"/>
      <c r="H235" s="118">
        <f>E235*F235</f>
        <v>90000</v>
      </c>
      <c r="I235" s="152">
        <f>+E235*G235</f>
        <v>0</v>
      </c>
      <c r="J235" s="13"/>
      <c r="K235" s="13"/>
      <c r="L235" s="13"/>
      <c r="M235" s="16"/>
      <c r="N235" s="16"/>
      <c r="O235" s="16"/>
      <c r="P235" s="188"/>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c r="CD235" s="16"/>
      <c r="CE235" s="16"/>
      <c r="CF235" s="16"/>
      <c r="CG235" s="16"/>
      <c r="CH235" s="16"/>
      <c r="CI235" s="16"/>
      <c r="CJ235" s="16"/>
      <c r="CK235" s="16"/>
      <c r="CL235" s="16"/>
      <c r="CM235" s="16"/>
      <c r="CN235" s="16"/>
      <c r="CO235" s="16"/>
      <c r="CP235" s="16"/>
      <c r="CQ235" s="16"/>
      <c r="CR235" s="16"/>
      <c r="CS235" s="16"/>
      <c r="CT235" s="16"/>
      <c r="CU235" s="16"/>
      <c r="CV235" s="16"/>
      <c r="CW235" s="16"/>
      <c r="CX235" s="16"/>
      <c r="CY235" s="16"/>
      <c r="CZ235" s="16"/>
      <c r="DA235" s="16"/>
      <c r="DB235" s="16"/>
      <c r="DC235" s="16"/>
      <c r="DD235" s="16"/>
      <c r="DE235" s="16"/>
      <c r="DF235" s="16"/>
      <c r="DG235" s="16"/>
      <c r="DH235" s="16"/>
      <c r="DI235" s="16"/>
      <c r="DJ235" s="16"/>
      <c r="DK235" s="16"/>
      <c r="DL235" s="16"/>
      <c r="DM235" s="16"/>
      <c r="DN235" s="16"/>
      <c r="DO235" s="16"/>
      <c r="DP235" s="16"/>
      <c r="DQ235" s="16"/>
      <c r="DR235" s="16"/>
      <c r="DS235" s="16"/>
      <c r="DT235" s="16"/>
      <c r="DU235" s="16"/>
      <c r="DV235" s="16"/>
    </row>
    <row r="236" spans="1:126" s="17" customFormat="1" ht="13.5" customHeight="1">
      <c r="A236" s="50"/>
      <c r="B236" s="20"/>
      <c r="C236" s="25"/>
      <c r="D236" s="45"/>
      <c r="E236" s="135"/>
      <c r="F236" s="123"/>
      <c r="G236" s="151"/>
      <c r="H236" s="118"/>
      <c r="I236" s="152"/>
      <c r="J236" s="13"/>
      <c r="K236" s="13"/>
      <c r="L236" s="13"/>
      <c r="M236" s="16"/>
      <c r="N236" s="16"/>
      <c r="O236" s="16"/>
      <c r="P236" s="188"/>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6"/>
      <c r="CE236" s="16"/>
      <c r="CF236" s="16"/>
      <c r="CG236" s="16"/>
      <c r="CH236" s="16"/>
      <c r="CI236" s="16"/>
      <c r="CJ236" s="16"/>
      <c r="CK236" s="16"/>
      <c r="CL236" s="16"/>
      <c r="CM236" s="16"/>
      <c r="CN236" s="16"/>
      <c r="CO236" s="16"/>
      <c r="CP236" s="16"/>
      <c r="CQ236" s="16"/>
      <c r="CR236" s="16"/>
      <c r="CS236" s="16"/>
      <c r="CT236" s="16"/>
      <c r="CU236" s="16"/>
      <c r="CV236" s="16"/>
      <c r="CW236" s="16"/>
      <c r="CX236" s="16"/>
      <c r="CY236" s="16"/>
      <c r="CZ236" s="16"/>
      <c r="DA236" s="16"/>
      <c r="DB236" s="16"/>
      <c r="DC236" s="16"/>
      <c r="DD236" s="16"/>
      <c r="DE236" s="16"/>
      <c r="DF236" s="16"/>
      <c r="DG236" s="16"/>
      <c r="DH236" s="16"/>
      <c r="DI236" s="16"/>
      <c r="DJ236" s="16"/>
      <c r="DK236" s="16"/>
      <c r="DL236" s="16"/>
      <c r="DM236" s="16"/>
      <c r="DN236" s="16"/>
      <c r="DO236" s="16"/>
      <c r="DP236" s="16"/>
      <c r="DQ236" s="16"/>
      <c r="DR236" s="16"/>
      <c r="DS236" s="16"/>
      <c r="DT236" s="16"/>
      <c r="DU236" s="16"/>
      <c r="DV236" s="16"/>
    </row>
    <row r="237" spans="1:126" s="17" customFormat="1" ht="24.75" customHeight="1">
      <c r="A237" s="50" t="s">
        <v>133</v>
      </c>
      <c r="B237" s="20" t="s">
        <v>44</v>
      </c>
      <c r="C237" s="25" t="s">
        <v>229</v>
      </c>
      <c r="D237" s="45"/>
      <c r="E237" s="135">
        <v>4</v>
      </c>
      <c r="F237" s="123">
        <v>8500</v>
      </c>
      <c r="G237" s="151"/>
      <c r="H237" s="118">
        <f>E237*F237</f>
        <v>34000</v>
      </c>
      <c r="I237" s="152">
        <f>+E237*G237</f>
        <v>0</v>
      </c>
      <c r="J237" s="13"/>
      <c r="K237" s="13"/>
      <c r="L237" s="13"/>
      <c r="M237" s="16"/>
      <c r="N237" s="16"/>
      <c r="O237" s="16"/>
      <c r="P237" s="188"/>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16"/>
      <c r="CF237" s="16"/>
      <c r="CG237" s="16"/>
      <c r="CH237" s="16"/>
      <c r="CI237" s="16"/>
      <c r="CJ237" s="16"/>
      <c r="CK237" s="16"/>
      <c r="CL237" s="16"/>
      <c r="CM237" s="16"/>
      <c r="CN237" s="16"/>
      <c r="CO237" s="16"/>
      <c r="CP237" s="16"/>
      <c r="CQ237" s="16"/>
      <c r="CR237" s="16"/>
      <c r="CS237" s="16"/>
      <c r="CT237" s="16"/>
      <c r="CU237" s="16"/>
      <c r="CV237" s="16"/>
      <c r="CW237" s="16"/>
      <c r="CX237" s="16"/>
      <c r="CY237" s="16"/>
      <c r="CZ237" s="16"/>
      <c r="DA237" s="16"/>
      <c r="DB237" s="16"/>
      <c r="DC237" s="16"/>
      <c r="DD237" s="16"/>
      <c r="DE237" s="16"/>
      <c r="DF237" s="16"/>
      <c r="DG237" s="16"/>
      <c r="DH237" s="16"/>
      <c r="DI237" s="16"/>
      <c r="DJ237" s="16"/>
      <c r="DK237" s="16"/>
      <c r="DL237" s="16"/>
      <c r="DM237" s="16"/>
      <c r="DN237" s="16"/>
      <c r="DO237" s="16"/>
      <c r="DP237" s="16"/>
      <c r="DQ237" s="16"/>
      <c r="DR237" s="16"/>
      <c r="DS237" s="16"/>
      <c r="DT237" s="16"/>
      <c r="DU237" s="16"/>
      <c r="DV237" s="16"/>
    </row>
    <row r="238" spans="1:126" s="17" customFormat="1" ht="12" customHeight="1">
      <c r="A238" s="50"/>
      <c r="B238" s="20"/>
      <c r="C238" s="25"/>
      <c r="D238" s="45"/>
      <c r="E238" s="135"/>
      <c r="F238" s="123"/>
      <c r="G238" s="151"/>
      <c r="H238" s="118"/>
      <c r="I238" s="152"/>
      <c r="J238" s="13"/>
      <c r="K238" s="13"/>
      <c r="L238" s="13"/>
      <c r="M238" s="16"/>
      <c r="N238" s="16"/>
      <c r="O238" s="16"/>
      <c r="P238" s="188"/>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16"/>
      <c r="CE238" s="16"/>
      <c r="CF238" s="16"/>
      <c r="CG238" s="16"/>
      <c r="CH238" s="16"/>
      <c r="CI238" s="16"/>
      <c r="CJ238" s="16"/>
      <c r="CK238" s="16"/>
      <c r="CL238" s="16"/>
      <c r="CM238" s="16"/>
      <c r="CN238" s="16"/>
      <c r="CO238" s="16"/>
      <c r="CP238" s="16"/>
      <c r="CQ238" s="16"/>
      <c r="CR238" s="16"/>
      <c r="CS238" s="16"/>
      <c r="CT238" s="16"/>
      <c r="CU238" s="16"/>
      <c r="CV238" s="16"/>
      <c r="CW238" s="16"/>
      <c r="CX238" s="16"/>
      <c r="CY238" s="16"/>
      <c r="CZ238" s="16"/>
      <c r="DA238" s="16"/>
      <c r="DB238" s="16"/>
      <c r="DC238" s="16"/>
      <c r="DD238" s="16"/>
      <c r="DE238" s="16"/>
      <c r="DF238" s="16"/>
      <c r="DG238" s="16"/>
      <c r="DH238" s="16"/>
      <c r="DI238" s="16"/>
      <c r="DJ238" s="16"/>
      <c r="DK238" s="16"/>
      <c r="DL238" s="16"/>
      <c r="DM238" s="16"/>
      <c r="DN238" s="16"/>
      <c r="DO238" s="16"/>
      <c r="DP238" s="16"/>
      <c r="DQ238" s="16"/>
      <c r="DR238" s="16"/>
      <c r="DS238" s="16"/>
      <c r="DT238" s="16"/>
      <c r="DU238" s="16"/>
      <c r="DV238" s="16"/>
    </row>
    <row r="239" spans="1:126" s="17" customFormat="1" ht="45" customHeight="1">
      <c r="A239" s="20" t="s">
        <v>230</v>
      </c>
      <c r="B239" s="20" t="s">
        <v>44</v>
      </c>
      <c r="C239" s="25" t="s">
        <v>303</v>
      </c>
      <c r="D239" s="45"/>
      <c r="E239" s="135">
        <v>2</v>
      </c>
      <c r="F239" s="123">
        <f>92*239.64</f>
        <v>22046.879999999997</v>
      </c>
      <c r="G239" s="151"/>
      <c r="H239" s="118">
        <f>E239*F239</f>
        <v>44093.759999999995</v>
      </c>
      <c r="I239" s="152">
        <f>+E239*G239</f>
        <v>0</v>
      </c>
      <c r="J239" s="13"/>
      <c r="K239" s="13"/>
      <c r="L239" s="13"/>
      <c r="M239" s="16"/>
      <c r="N239" s="16"/>
      <c r="O239" s="16"/>
      <c r="P239" s="188"/>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16"/>
      <c r="CF239" s="16"/>
      <c r="CG239" s="16"/>
      <c r="CH239" s="16"/>
      <c r="CI239" s="16"/>
      <c r="CJ239" s="16"/>
      <c r="CK239" s="16"/>
      <c r="CL239" s="16"/>
      <c r="CM239" s="16"/>
      <c r="CN239" s="16"/>
      <c r="CO239" s="16"/>
      <c r="CP239" s="16"/>
      <c r="CQ239" s="16"/>
      <c r="CR239" s="16"/>
      <c r="CS239" s="16"/>
      <c r="CT239" s="16"/>
      <c r="CU239" s="16"/>
      <c r="CV239" s="16"/>
      <c r="CW239" s="16"/>
      <c r="CX239" s="16"/>
      <c r="CY239" s="16"/>
      <c r="CZ239" s="16"/>
      <c r="DA239" s="16"/>
      <c r="DB239" s="16"/>
      <c r="DC239" s="16"/>
      <c r="DD239" s="16"/>
      <c r="DE239" s="16"/>
      <c r="DF239" s="16"/>
      <c r="DG239" s="16"/>
      <c r="DH239" s="16"/>
      <c r="DI239" s="16"/>
      <c r="DJ239" s="16"/>
      <c r="DK239" s="16"/>
      <c r="DL239" s="16"/>
      <c r="DM239" s="16"/>
      <c r="DN239" s="16"/>
      <c r="DO239" s="16"/>
      <c r="DP239" s="16"/>
      <c r="DQ239" s="16"/>
      <c r="DR239" s="16"/>
      <c r="DS239" s="16"/>
      <c r="DT239" s="16"/>
      <c r="DU239" s="16"/>
      <c r="DV239" s="16"/>
    </row>
    <row r="240" spans="1:126" s="17" customFormat="1" ht="12" customHeight="1">
      <c r="A240" s="20"/>
      <c r="B240" s="20"/>
      <c r="C240" s="25"/>
      <c r="D240" s="45"/>
      <c r="E240" s="135"/>
      <c r="F240" s="123"/>
      <c r="G240" s="151"/>
      <c r="H240" s="118"/>
      <c r="I240" s="152"/>
      <c r="J240" s="13"/>
      <c r="K240" s="13"/>
      <c r="L240" s="13"/>
      <c r="M240" s="16"/>
      <c r="N240" s="16"/>
      <c r="O240" s="16"/>
      <c r="P240" s="188"/>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16"/>
      <c r="CE240" s="16"/>
      <c r="CF240" s="16"/>
      <c r="CG240" s="16"/>
      <c r="CH240" s="16"/>
      <c r="CI240" s="16"/>
      <c r="CJ240" s="16"/>
      <c r="CK240" s="16"/>
      <c r="CL240" s="16"/>
      <c r="CM240" s="16"/>
      <c r="CN240" s="16"/>
      <c r="CO240" s="16"/>
      <c r="CP240" s="16"/>
      <c r="CQ240" s="16"/>
      <c r="CR240" s="16"/>
      <c r="CS240" s="16"/>
      <c r="CT240" s="16"/>
      <c r="CU240" s="16"/>
      <c r="CV240" s="16"/>
      <c r="CW240" s="16"/>
      <c r="CX240" s="16"/>
      <c r="CY240" s="16"/>
      <c r="CZ240" s="16"/>
      <c r="DA240" s="16"/>
      <c r="DB240" s="16"/>
      <c r="DC240" s="16"/>
      <c r="DD240" s="16"/>
      <c r="DE240" s="16"/>
      <c r="DF240" s="16"/>
      <c r="DG240" s="16"/>
      <c r="DH240" s="16"/>
      <c r="DI240" s="16"/>
      <c r="DJ240" s="16"/>
      <c r="DK240" s="16"/>
      <c r="DL240" s="16"/>
      <c r="DM240" s="16"/>
      <c r="DN240" s="16"/>
      <c r="DO240" s="16"/>
      <c r="DP240" s="16"/>
      <c r="DQ240" s="16"/>
      <c r="DR240" s="16"/>
      <c r="DS240" s="16"/>
      <c r="DT240" s="16"/>
      <c r="DU240" s="16"/>
      <c r="DV240" s="16"/>
    </row>
    <row r="241" spans="1:16" ht="59.25">
      <c r="A241" s="50" t="s">
        <v>134</v>
      </c>
      <c r="B241" s="20" t="s">
        <v>44</v>
      </c>
      <c r="C241" s="192" t="s">
        <v>304</v>
      </c>
      <c r="D241" s="45"/>
      <c r="E241" s="141">
        <v>12</v>
      </c>
      <c r="F241" s="123">
        <v>26300</v>
      </c>
      <c r="G241" s="151"/>
      <c r="H241" s="118">
        <f>E241*F241</f>
        <v>315600</v>
      </c>
      <c r="I241" s="152">
        <f>+E241*G241</f>
        <v>0</v>
      </c>
      <c r="K241" s="199"/>
      <c r="P241" s="188"/>
    </row>
    <row r="242" spans="1:16" ht="12.75">
      <c r="A242" s="50"/>
      <c r="B242" s="20"/>
      <c r="C242" s="192"/>
      <c r="D242" s="45"/>
      <c r="E242" s="141"/>
      <c r="F242" s="123"/>
      <c r="G242" s="151"/>
      <c r="H242" s="118"/>
      <c r="I242" s="152"/>
      <c r="K242" s="199"/>
      <c r="P242" s="188"/>
    </row>
    <row r="243" spans="1:16" ht="59.25">
      <c r="A243" s="20" t="s">
        <v>265</v>
      </c>
      <c r="B243" s="20" t="s">
        <v>44</v>
      </c>
      <c r="C243" s="25" t="s">
        <v>305</v>
      </c>
      <c r="D243" s="45"/>
      <c r="E243" s="135">
        <v>2</v>
      </c>
      <c r="F243" s="123">
        <v>35800</v>
      </c>
      <c r="G243" s="151"/>
      <c r="H243" s="118">
        <f>E243*F243</f>
        <v>71600</v>
      </c>
      <c r="I243" s="152">
        <f>+E243*G243</f>
        <v>0</v>
      </c>
      <c r="K243" s="199"/>
      <c r="P243" s="188"/>
    </row>
    <row r="244" spans="1:16" ht="12.75">
      <c r="A244" s="50"/>
      <c r="B244" s="20"/>
      <c r="C244" s="192"/>
      <c r="D244" s="45"/>
      <c r="E244" s="141"/>
      <c r="F244" s="123"/>
      <c r="G244" s="151"/>
      <c r="H244" s="118"/>
      <c r="I244" s="152"/>
      <c r="K244" s="199"/>
      <c r="P244" s="188"/>
    </row>
    <row r="245" spans="1:16" ht="22.5">
      <c r="A245" s="50" t="s">
        <v>231</v>
      </c>
      <c r="B245" s="20" t="s">
        <v>44</v>
      </c>
      <c r="C245" s="25" t="s">
        <v>232</v>
      </c>
      <c r="D245" s="45"/>
      <c r="E245" s="135">
        <v>1</v>
      </c>
      <c r="F245" s="123">
        <v>7700</v>
      </c>
      <c r="G245" s="151"/>
      <c r="H245" s="118">
        <f>E245*F245</f>
        <v>7700</v>
      </c>
      <c r="I245" s="152">
        <f>+E245*G245</f>
        <v>0</v>
      </c>
      <c r="P245" s="188"/>
    </row>
    <row r="246" spans="1:126" s="17" customFormat="1" ht="12" customHeight="1">
      <c r="A246" s="20"/>
      <c r="B246" s="20"/>
      <c r="C246" s="25"/>
      <c r="D246" s="45"/>
      <c r="E246" s="135"/>
      <c r="F246" s="123"/>
      <c r="G246" s="151"/>
      <c r="H246" s="118"/>
      <c r="I246" s="152"/>
      <c r="J246" s="13"/>
      <c r="K246" s="13"/>
      <c r="L246" s="13"/>
      <c r="M246" s="16"/>
      <c r="N246" s="16"/>
      <c r="O246" s="16"/>
      <c r="P246" s="188"/>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c r="CK246" s="16"/>
      <c r="CL246" s="16"/>
      <c r="CM246" s="16"/>
      <c r="CN246" s="16"/>
      <c r="CO246" s="16"/>
      <c r="CP246" s="16"/>
      <c r="CQ246" s="16"/>
      <c r="CR246" s="16"/>
      <c r="CS246" s="16"/>
      <c r="CT246" s="16"/>
      <c r="CU246" s="16"/>
      <c r="CV246" s="16"/>
      <c r="CW246" s="16"/>
      <c r="CX246" s="16"/>
      <c r="CY246" s="16"/>
      <c r="CZ246" s="16"/>
      <c r="DA246" s="16"/>
      <c r="DB246" s="16"/>
      <c r="DC246" s="16"/>
      <c r="DD246" s="16"/>
      <c r="DE246" s="16"/>
      <c r="DF246" s="16"/>
      <c r="DG246" s="16"/>
      <c r="DH246" s="16"/>
      <c r="DI246" s="16"/>
      <c r="DJ246" s="16"/>
      <c r="DK246" s="16"/>
      <c r="DL246" s="16"/>
      <c r="DM246" s="16"/>
      <c r="DN246" s="16"/>
      <c r="DO246" s="16"/>
      <c r="DP246" s="16"/>
      <c r="DQ246" s="16"/>
      <c r="DR246" s="16"/>
      <c r="DS246" s="16"/>
      <c r="DT246" s="16"/>
      <c r="DU246" s="16"/>
      <c r="DV246" s="16"/>
    </row>
    <row r="247" spans="1:16" ht="22.5">
      <c r="A247" s="50" t="s">
        <v>203</v>
      </c>
      <c r="B247" s="20" t="s">
        <v>44</v>
      </c>
      <c r="C247" s="25" t="s">
        <v>204</v>
      </c>
      <c r="D247" s="45"/>
      <c r="E247" s="135">
        <v>1</v>
      </c>
      <c r="F247" s="123">
        <v>7700</v>
      </c>
      <c r="G247" s="151"/>
      <c r="H247" s="118">
        <f>E247*F247</f>
        <v>7700</v>
      </c>
      <c r="I247" s="152">
        <f>+E247*G247</f>
        <v>0</v>
      </c>
      <c r="P247" s="188"/>
    </row>
    <row r="248" spans="1:16" ht="12.75">
      <c r="A248" s="50"/>
      <c r="B248" s="20"/>
      <c r="C248" s="25"/>
      <c r="D248" s="45"/>
      <c r="E248" s="135"/>
      <c r="F248" s="123"/>
      <c r="G248" s="151"/>
      <c r="H248" s="118"/>
      <c r="I248" s="176"/>
      <c r="P248" s="188"/>
    </row>
    <row r="249" spans="1:16" ht="24" customHeight="1">
      <c r="A249" s="50" t="s">
        <v>163</v>
      </c>
      <c r="B249" s="50" t="s">
        <v>44</v>
      </c>
      <c r="C249" s="192" t="s">
        <v>233</v>
      </c>
      <c r="D249" s="45"/>
      <c r="E249" s="135">
        <v>2</v>
      </c>
      <c r="F249" s="123">
        <v>7000</v>
      </c>
      <c r="G249" s="151"/>
      <c r="H249" s="118">
        <f>E249*F249</f>
        <v>14000</v>
      </c>
      <c r="I249" s="152">
        <f>+E249*G249</f>
        <v>0</v>
      </c>
      <c r="P249" s="188"/>
    </row>
    <row r="250" spans="1:16" ht="12" customHeight="1" thickBot="1">
      <c r="A250" s="26"/>
      <c r="B250" s="26"/>
      <c r="C250" s="36"/>
      <c r="D250" s="61"/>
      <c r="E250" s="137"/>
      <c r="F250" s="62"/>
      <c r="G250" s="62"/>
      <c r="H250" s="76"/>
      <c r="I250" s="159"/>
      <c r="P250" s="188"/>
    </row>
    <row r="251" spans="1:126" ht="15" customHeight="1" thickTop="1">
      <c r="A251" s="27" t="s">
        <v>6</v>
      </c>
      <c r="B251" s="497" t="s">
        <v>9</v>
      </c>
      <c r="C251" s="501"/>
      <c r="D251" s="63"/>
      <c r="E251" s="144"/>
      <c r="F251" s="64"/>
      <c r="G251" s="64"/>
      <c r="H251" s="160">
        <f>SUM(H233:H250)</f>
        <v>792693.76</v>
      </c>
      <c r="I251" s="153">
        <f>SUM(I233:I250)</f>
        <v>0</v>
      </c>
      <c r="J251" s="9"/>
      <c r="K251" s="9"/>
      <c r="L251" s="10"/>
      <c r="M251" s="1"/>
      <c r="N251" s="1"/>
      <c r="O251" s="1"/>
      <c r="P251" s="188"/>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row>
    <row r="252" spans="1:126" ht="15" customHeight="1">
      <c r="A252" s="14"/>
      <c r="B252" s="122"/>
      <c r="C252" s="127"/>
      <c r="D252" s="128"/>
      <c r="E252" s="146"/>
      <c r="F252" s="69"/>
      <c r="G252" s="69"/>
      <c r="H252" s="131"/>
      <c r="I252" s="157"/>
      <c r="J252" s="9"/>
      <c r="K252" s="9"/>
      <c r="L252" s="10"/>
      <c r="M252" s="1"/>
      <c r="N252" s="1"/>
      <c r="O252" s="1"/>
      <c r="P252" s="188"/>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row>
    <row r="253" spans="1:126" s="17" customFormat="1" ht="15" customHeight="1">
      <c r="A253" s="14" t="s">
        <v>0</v>
      </c>
      <c r="B253" s="491" t="s">
        <v>1</v>
      </c>
      <c r="C253" s="492"/>
      <c r="D253" s="65"/>
      <c r="E253" s="145"/>
      <c r="F253" s="66"/>
      <c r="G253" s="66"/>
      <c r="H253" s="78"/>
      <c r="I253" s="158"/>
      <c r="J253" s="13"/>
      <c r="K253" s="13"/>
      <c r="L253" s="13"/>
      <c r="M253" s="16"/>
      <c r="N253" s="16"/>
      <c r="O253" s="16"/>
      <c r="P253" s="188"/>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16"/>
      <c r="CE253" s="16"/>
      <c r="CF253" s="16"/>
      <c r="CG253" s="16"/>
      <c r="CH253" s="16"/>
      <c r="CI253" s="16"/>
      <c r="CJ253" s="16"/>
      <c r="CK253" s="16"/>
      <c r="CL253" s="16"/>
      <c r="CM253" s="16"/>
      <c r="CN253" s="16"/>
      <c r="CO253" s="16"/>
      <c r="CP253" s="16"/>
      <c r="CQ253" s="16"/>
      <c r="CR253" s="16"/>
      <c r="CS253" s="16"/>
      <c r="CT253" s="16"/>
      <c r="CU253" s="16"/>
      <c r="CV253" s="16"/>
      <c r="CW253" s="16"/>
      <c r="CX253" s="16"/>
      <c r="CY253" s="16"/>
      <c r="CZ253" s="16"/>
      <c r="DA253" s="16"/>
      <c r="DB253" s="16"/>
      <c r="DC253" s="16"/>
      <c r="DD253" s="16"/>
      <c r="DE253" s="16"/>
      <c r="DF253" s="16"/>
      <c r="DG253" s="16"/>
      <c r="DH253" s="16"/>
      <c r="DI253" s="16"/>
      <c r="DJ253" s="16"/>
      <c r="DK253" s="16"/>
      <c r="DL253" s="16"/>
      <c r="DM253" s="16"/>
      <c r="DN253" s="16"/>
      <c r="DO253" s="16"/>
      <c r="DP253" s="16"/>
      <c r="DQ253" s="16"/>
      <c r="DR253" s="16"/>
      <c r="DS253" s="16"/>
      <c r="DT253" s="16"/>
      <c r="DU253" s="16"/>
      <c r="DV253" s="16"/>
    </row>
    <row r="254" spans="4:16" ht="12" customHeight="1">
      <c r="D254" s="47"/>
      <c r="E254" s="142"/>
      <c r="F254" s="47"/>
      <c r="G254" s="47"/>
      <c r="I254" s="148"/>
      <c r="P254" s="188"/>
    </row>
    <row r="255" spans="1:16" ht="47.25" customHeight="1">
      <c r="A255" s="20" t="s">
        <v>319</v>
      </c>
      <c r="B255" s="20" t="s">
        <v>16</v>
      </c>
      <c r="C255" s="25" t="s">
        <v>320</v>
      </c>
      <c r="D255" s="45" t="s">
        <v>307</v>
      </c>
      <c r="E255" s="135">
        <v>743.8</v>
      </c>
      <c r="F255" s="123">
        <f>2.2*239.64</f>
        <v>527.208</v>
      </c>
      <c r="G255" s="151"/>
      <c r="H255" s="118">
        <f>E255*F255</f>
        <v>392137.31039999996</v>
      </c>
      <c r="I255" s="152">
        <f>+E255*G255</f>
        <v>0</v>
      </c>
      <c r="M255" s="198"/>
      <c r="P255" s="188"/>
    </row>
    <row r="256" spans="1:16" ht="12" customHeight="1">
      <c r="A256" s="20"/>
      <c r="B256" s="20"/>
      <c r="C256" s="25"/>
      <c r="D256" s="45"/>
      <c r="E256" s="135"/>
      <c r="F256" s="123"/>
      <c r="G256" s="151"/>
      <c r="H256" s="118"/>
      <c r="I256" s="152"/>
      <c r="M256" s="198"/>
      <c r="P256" s="188"/>
    </row>
    <row r="257" spans="1:16" ht="25.5" customHeight="1">
      <c r="A257" s="50" t="s">
        <v>321</v>
      </c>
      <c r="B257" s="20" t="s">
        <v>16</v>
      </c>
      <c r="C257" s="25" t="s">
        <v>322</v>
      </c>
      <c r="D257" s="45" t="s">
        <v>306</v>
      </c>
      <c r="E257" s="135">
        <v>6</v>
      </c>
      <c r="F257" s="123">
        <v>260</v>
      </c>
      <c r="G257" s="151"/>
      <c r="H257" s="118">
        <f>E257*F257</f>
        <v>1560</v>
      </c>
      <c r="I257" s="152">
        <f>+E257*G257</f>
        <v>0</v>
      </c>
      <c r="M257" s="198"/>
      <c r="P257" s="188"/>
    </row>
    <row r="258" spans="1:16" ht="12" customHeight="1">
      <c r="A258" s="50"/>
      <c r="B258" s="20"/>
      <c r="C258" s="25"/>
      <c r="D258" s="45"/>
      <c r="E258" s="135"/>
      <c r="F258" s="123"/>
      <c r="G258" s="151"/>
      <c r="H258" s="118"/>
      <c r="I258" s="152"/>
      <c r="M258" s="198"/>
      <c r="P258" s="188"/>
    </row>
    <row r="259" spans="1:16" ht="57.75" customHeight="1">
      <c r="A259" s="50" t="s">
        <v>205</v>
      </c>
      <c r="B259" s="20" t="s">
        <v>17</v>
      </c>
      <c r="C259" s="25" t="s">
        <v>308</v>
      </c>
      <c r="D259" s="45" t="s">
        <v>252</v>
      </c>
      <c r="E259" s="135">
        <v>5.45</v>
      </c>
      <c r="F259" s="123">
        <v>10780</v>
      </c>
      <c r="G259" s="151"/>
      <c r="H259" s="118">
        <f>E259*F259</f>
        <v>58751</v>
      </c>
      <c r="I259" s="152">
        <f>+E259*G259</f>
        <v>0</v>
      </c>
      <c r="M259" s="198"/>
      <c r="P259" s="188"/>
    </row>
    <row r="260" spans="1:16" ht="12" customHeight="1" thickBot="1">
      <c r="A260" s="26"/>
      <c r="B260" s="26"/>
      <c r="C260" s="36"/>
      <c r="D260" s="61"/>
      <c r="E260" s="137"/>
      <c r="F260" s="62"/>
      <c r="G260" s="62"/>
      <c r="H260" s="76"/>
      <c r="I260" s="161"/>
      <c r="M260" s="198"/>
      <c r="P260" s="188"/>
    </row>
    <row r="261" spans="1:126" ht="15" customHeight="1" thickTop="1">
      <c r="A261" s="27" t="s">
        <v>0</v>
      </c>
      <c r="B261" s="497" t="s">
        <v>110</v>
      </c>
      <c r="C261" s="501"/>
      <c r="D261" s="55"/>
      <c r="E261" s="138"/>
      <c r="F261" s="38"/>
      <c r="G261" s="38"/>
      <c r="H261" s="160">
        <f>SUM(H255:H260)</f>
        <v>452448.31039999996</v>
      </c>
      <c r="I261" s="153">
        <f>SUM(I255:I260)</f>
        <v>0</v>
      </c>
      <c r="J261" s="9"/>
      <c r="K261" s="9"/>
      <c r="L261" s="10"/>
      <c r="M261" s="198"/>
      <c r="N261" s="1"/>
      <c r="O261" s="1"/>
      <c r="P261" s="188"/>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row>
    <row r="262" spans="4:16" ht="12" customHeight="1">
      <c r="D262" s="47"/>
      <c r="E262" s="142"/>
      <c r="F262" s="47"/>
      <c r="G262" s="47"/>
      <c r="I262" s="152"/>
      <c r="M262" s="198"/>
      <c r="P262" s="188"/>
    </row>
    <row r="263" spans="1:16" ht="12" customHeight="1">
      <c r="A263" s="206" t="s">
        <v>158</v>
      </c>
      <c r="B263" s="506" t="s">
        <v>159</v>
      </c>
      <c r="C263" s="492"/>
      <c r="D263" s="207"/>
      <c r="E263" s="248"/>
      <c r="F263" s="208"/>
      <c r="G263" s="209"/>
      <c r="H263" s="210"/>
      <c r="I263" s="211"/>
      <c r="J263" s="9"/>
      <c r="M263" s="198"/>
      <c r="P263" s="188"/>
    </row>
    <row r="264" spans="4:16" ht="12" customHeight="1">
      <c r="D264" s="207"/>
      <c r="E264" s="248"/>
      <c r="F264" s="208"/>
      <c r="G264" s="209"/>
      <c r="H264" s="210"/>
      <c r="I264" s="211"/>
      <c r="J264" s="9"/>
      <c r="M264" s="198"/>
      <c r="P264" s="188"/>
    </row>
    <row r="265" spans="1:16" ht="24.75" customHeight="1">
      <c r="A265" s="20" t="s">
        <v>160</v>
      </c>
      <c r="B265" s="20" t="s">
        <v>44</v>
      </c>
      <c r="C265" s="212" t="s">
        <v>161</v>
      </c>
      <c r="D265" s="45" t="s">
        <v>302</v>
      </c>
      <c r="E265" s="135">
        <v>48</v>
      </c>
      <c r="F265" s="213">
        <f>14.5*239.64</f>
        <v>3474.7799999999997</v>
      </c>
      <c r="G265" s="151"/>
      <c r="H265" s="118">
        <f>E265*F265</f>
        <v>166789.44</v>
      </c>
      <c r="I265" s="152">
        <f>+E265*G265</f>
        <v>0</v>
      </c>
      <c r="J265" s="9"/>
      <c r="M265" s="198"/>
      <c r="P265" s="188"/>
    </row>
    <row r="266" spans="1:16" ht="13.5" customHeight="1">
      <c r="A266" s="20"/>
      <c r="B266" s="130"/>
      <c r="C266" s="212"/>
      <c r="D266" s="246"/>
      <c r="E266" s="135"/>
      <c r="F266" s="213"/>
      <c r="G266" s="151"/>
      <c r="H266" s="118"/>
      <c r="I266" s="152"/>
      <c r="J266" s="9"/>
      <c r="M266" s="198"/>
      <c r="P266" s="188"/>
    </row>
    <row r="267" spans="1:16" ht="24.75" customHeight="1">
      <c r="A267" s="20" t="s">
        <v>312</v>
      </c>
      <c r="B267" s="20" t="s">
        <v>44</v>
      </c>
      <c r="C267" s="212" t="s">
        <v>313</v>
      </c>
      <c r="D267" s="45"/>
      <c r="E267" s="135">
        <v>36</v>
      </c>
      <c r="F267" s="213">
        <f>7.4*239.64</f>
        <v>1773.336</v>
      </c>
      <c r="G267" s="151"/>
      <c r="H267" s="118">
        <f>E267*F267</f>
        <v>63840.096</v>
      </c>
      <c r="I267" s="152">
        <f>+E267*G267</f>
        <v>0</v>
      </c>
      <c r="J267" s="9"/>
      <c r="M267" s="198"/>
      <c r="P267" s="188"/>
    </row>
    <row r="268" spans="1:16" ht="7.5" customHeight="1" thickBot="1">
      <c r="A268" s="28"/>
      <c r="B268" s="214"/>
      <c r="C268" s="28"/>
      <c r="D268" s="214"/>
      <c r="E268" s="249"/>
      <c r="F268" s="28"/>
      <c r="G268" s="215"/>
      <c r="H268" s="216"/>
      <c r="I268" s="215"/>
      <c r="J268" s="9"/>
      <c r="M268" s="198"/>
      <c r="P268" s="188"/>
    </row>
    <row r="269" spans="1:16" ht="12" customHeight="1" thickTop="1">
      <c r="A269" s="217" t="s">
        <v>158</v>
      </c>
      <c r="B269" s="504" t="s">
        <v>162</v>
      </c>
      <c r="C269" s="505"/>
      <c r="D269" s="41"/>
      <c r="E269" s="250"/>
      <c r="F269" s="218"/>
      <c r="G269" s="219"/>
      <c r="H269" s="160">
        <f>SUM(H265:H268)</f>
        <v>230629.536</v>
      </c>
      <c r="I269" s="153">
        <f>SUM(I265:I268)</f>
        <v>0</v>
      </c>
      <c r="J269" s="9"/>
      <c r="M269" s="198"/>
      <c r="P269" s="188"/>
    </row>
    <row r="270" spans="1:16" ht="12" customHeight="1">
      <c r="A270" s="220"/>
      <c r="B270" s="221"/>
      <c r="C270" s="222"/>
      <c r="D270" s="207"/>
      <c r="E270" s="251"/>
      <c r="F270" s="222"/>
      <c r="G270" s="209"/>
      <c r="H270" s="210"/>
      <c r="I270" s="211"/>
      <c r="J270" s="9"/>
      <c r="M270" s="198"/>
      <c r="P270" s="188"/>
    </row>
    <row r="271" spans="1:126" s="17" customFormat="1" ht="15" customHeight="1">
      <c r="A271" s="14" t="s">
        <v>114</v>
      </c>
      <c r="B271" s="491" t="s">
        <v>115</v>
      </c>
      <c r="C271" s="492"/>
      <c r="D271" s="65"/>
      <c r="E271" s="145"/>
      <c r="F271" s="150"/>
      <c r="G271" s="150"/>
      <c r="H271" s="78"/>
      <c r="I271" s="152"/>
      <c r="J271" s="13"/>
      <c r="K271" s="13"/>
      <c r="L271" s="13"/>
      <c r="M271" s="198"/>
      <c r="N271" s="16"/>
      <c r="O271" s="16"/>
      <c r="P271" s="188"/>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c r="CA271" s="16"/>
      <c r="CB271" s="16"/>
      <c r="CC271" s="16"/>
      <c r="CD271" s="16"/>
      <c r="CE271" s="16"/>
      <c r="CF271" s="16"/>
      <c r="CG271" s="16"/>
      <c r="CH271" s="16"/>
      <c r="CI271" s="16"/>
      <c r="CJ271" s="16"/>
      <c r="CK271" s="16"/>
      <c r="CL271" s="16"/>
      <c r="CM271" s="16"/>
      <c r="CN271" s="16"/>
      <c r="CO271" s="16"/>
      <c r="CP271" s="16"/>
      <c r="CQ271" s="16"/>
      <c r="CR271" s="16"/>
      <c r="CS271" s="16"/>
      <c r="CT271" s="16"/>
      <c r="CU271" s="16"/>
      <c r="CV271" s="16"/>
      <c r="CW271" s="16"/>
      <c r="CX271" s="16"/>
      <c r="CY271" s="16"/>
      <c r="CZ271" s="16"/>
      <c r="DA271" s="16"/>
      <c r="DB271" s="16"/>
      <c r="DC271" s="16"/>
      <c r="DD271" s="16"/>
      <c r="DE271" s="16"/>
      <c r="DF271" s="16"/>
      <c r="DG271" s="16"/>
      <c r="DH271" s="16"/>
      <c r="DI271" s="16"/>
      <c r="DJ271" s="16"/>
      <c r="DK271" s="16"/>
      <c r="DL271" s="16"/>
      <c r="DM271" s="16"/>
      <c r="DN271" s="16"/>
      <c r="DO271" s="16"/>
      <c r="DP271" s="16"/>
      <c r="DQ271" s="16"/>
      <c r="DR271" s="16"/>
      <c r="DS271" s="16"/>
      <c r="DT271" s="16"/>
      <c r="DU271" s="16"/>
      <c r="DV271" s="16"/>
    </row>
    <row r="272" spans="4:16" ht="12.75" customHeight="1">
      <c r="D272" s="47"/>
      <c r="E272" s="142"/>
      <c r="F272" s="72"/>
      <c r="G272" s="72"/>
      <c r="I272" s="152"/>
      <c r="M272" s="198"/>
      <c r="P272" s="188"/>
    </row>
    <row r="273" spans="1:16" ht="23.25" customHeight="1">
      <c r="A273" s="20" t="s">
        <v>150</v>
      </c>
      <c r="B273" s="20" t="s">
        <v>44</v>
      </c>
      <c r="C273" s="129" t="s">
        <v>253</v>
      </c>
      <c r="D273" s="45"/>
      <c r="E273" s="135">
        <v>3</v>
      </c>
      <c r="F273" s="123">
        <v>90000</v>
      </c>
      <c r="G273" s="151"/>
      <c r="H273" s="118">
        <f>E273*F273</f>
        <v>270000</v>
      </c>
      <c r="I273" s="152">
        <f>+E273*G273</f>
        <v>0</v>
      </c>
      <c r="M273" s="198"/>
      <c r="P273" s="188"/>
    </row>
    <row r="274" spans="1:16" ht="12" customHeight="1">
      <c r="A274" s="20"/>
      <c r="B274" s="20"/>
      <c r="C274" s="129"/>
      <c r="D274" s="45"/>
      <c r="E274" s="135"/>
      <c r="F274" s="123"/>
      <c r="G274" s="151"/>
      <c r="H274" s="118"/>
      <c r="I274" s="152"/>
      <c r="M274" s="198"/>
      <c r="P274" s="188"/>
    </row>
    <row r="275" spans="1:9" ht="12.75">
      <c r="A275" s="20" t="s">
        <v>243</v>
      </c>
      <c r="B275" s="20" t="s">
        <v>44</v>
      </c>
      <c r="C275" s="25" t="s">
        <v>244</v>
      </c>
      <c r="D275" s="45"/>
      <c r="E275" s="135">
        <v>2</v>
      </c>
      <c r="F275" s="123">
        <v>11200</v>
      </c>
      <c r="G275" s="151"/>
      <c r="H275" s="118">
        <f>E275*F275</f>
        <v>22400</v>
      </c>
      <c r="I275" s="152">
        <f>+E275*G275</f>
        <v>0</v>
      </c>
    </row>
    <row r="276" spans="1:16" ht="12" customHeight="1">
      <c r="A276" s="20"/>
      <c r="B276" s="20"/>
      <c r="C276" s="129"/>
      <c r="D276" s="45"/>
      <c r="E276" s="135"/>
      <c r="F276" s="123"/>
      <c r="G276" s="151"/>
      <c r="H276" s="118"/>
      <c r="I276" s="176"/>
      <c r="M276" s="198"/>
      <c r="P276" s="188"/>
    </row>
    <row r="277" spans="1:16" ht="33.75">
      <c r="A277" s="20" t="s">
        <v>234</v>
      </c>
      <c r="B277" s="20" t="s">
        <v>16</v>
      </c>
      <c r="C277" s="129" t="s">
        <v>237</v>
      </c>
      <c r="D277" s="45" t="s">
        <v>310</v>
      </c>
      <c r="E277" s="135">
        <v>449</v>
      </c>
      <c r="F277" s="123">
        <f>104*239.64</f>
        <v>24922.559999999998</v>
      </c>
      <c r="G277" s="151"/>
      <c r="H277" s="118">
        <f>E277*F277</f>
        <v>11190229.44</v>
      </c>
      <c r="I277" s="152">
        <f>+E277*G277</f>
        <v>0</v>
      </c>
      <c r="M277" s="198"/>
      <c r="P277" s="188"/>
    </row>
    <row r="278" spans="1:16" ht="12.75">
      <c r="A278" s="20"/>
      <c r="B278" s="20"/>
      <c r="C278" s="129"/>
      <c r="D278" s="45"/>
      <c r="E278" s="135"/>
      <c r="F278" s="123"/>
      <c r="G278" s="151"/>
      <c r="H278" s="118"/>
      <c r="I278" s="176"/>
      <c r="M278" s="198"/>
      <c r="P278" s="188"/>
    </row>
    <row r="279" spans="1:16" ht="33.75">
      <c r="A279" s="20" t="s">
        <v>235</v>
      </c>
      <c r="B279" s="20" t="s">
        <v>16</v>
      </c>
      <c r="C279" s="129" t="s">
        <v>236</v>
      </c>
      <c r="D279" s="45" t="s">
        <v>309</v>
      </c>
      <c r="E279" s="135">
        <v>208</v>
      </c>
      <c r="F279" s="123">
        <f>125*239.64</f>
        <v>29955</v>
      </c>
      <c r="G279" s="151"/>
      <c r="H279" s="118">
        <f>E279*F279</f>
        <v>6230640</v>
      </c>
      <c r="I279" s="152">
        <f>+E279*G279</f>
        <v>0</v>
      </c>
      <c r="M279" s="198"/>
      <c r="P279" s="188"/>
    </row>
    <row r="280" spans="1:16" ht="5.25" customHeight="1" thickBot="1">
      <c r="A280" s="26"/>
      <c r="B280" s="26"/>
      <c r="C280" s="36"/>
      <c r="D280" s="61"/>
      <c r="E280" s="137"/>
      <c r="F280" s="62"/>
      <c r="G280" s="62"/>
      <c r="H280" s="76"/>
      <c r="I280" s="159"/>
      <c r="M280" s="198"/>
      <c r="P280" s="188"/>
    </row>
    <row r="281" spans="1:126" ht="23.25" customHeight="1" thickTop="1">
      <c r="A281" s="27" t="s">
        <v>114</v>
      </c>
      <c r="B281" s="497" t="s">
        <v>116</v>
      </c>
      <c r="C281" s="501"/>
      <c r="D281" s="55"/>
      <c r="E281" s="138"/>
      <c r="F281" s="38"/>
      <c r="G281" s="38"/>
      <c r="H281" s="160">
        <f>SUM(H273:H280)</f>
        <v>17713269.439999998</v>
      </c>
      <c r="I281" s="153">
        <f>SUM(I273:I280)</f>
        <v>0</v>
      </c>
      <c r="J281" s="9"/>
      <c r="K281" s="9"/>
      <c r="L281" s="10"/>
      <c r="M281" s="198"/>
      <c r="N281" s="1"/>
      <c r="O281" s="1"/>
      <c r="P281" s="188"/>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row>
    <row r="282" spans="4:16" ht="6" customHeight="1" thickBot="1">
      <c r="D282" s="54"/>
      <c r="E282" s="142"/>
      <c r="F282" s="54"/>
      <c r="G282" s="54"/>
      <c r="I282" s="148"/>
      <c r="M282" s="198"/>
      <c r="P282" s="188"/>
    </row>
    <row r="283" spans="1:16" ht="15" customHeight="1" thickBot="1">
      <c r="A283" s="120" t="s">
        <v>5</v>
      </c>
      <c r="B283" s="502" t="s">
        <v>92</v>
      </c>
      <c r="C283" s="507"/>
      <c r="D283" s="56"/>
      <c r="E283" s="508"/>
      <c r="F283" s="509"/>
      <c r="G283" s="56"/>
      <c r="H283" s="163">
        <f>H251+H261+H269+H281</f>
        <v>19189041.0464</v>
      </c>
      <c r="I283" s="164">
        <f>I251+I261+I269+I281</f>
        <v>0</v>
      </c>
      <c r="M283" s="198"/>
      <c r="P283" s="188"/>
    </row>
    <row r="284" spans="4:16" ht="15" customHeight="1">
      <c r="D284" s="54"/>
      <c r="E284" s="142"/>
      <c r="F284" s="54"/>
      <c r="G284" s="54"/>
      <c r="I284" s="148"/>
      <c r="P284" s="188"/>
    </row>
    <row r="285" spans="1:126" ht="15" customHeight="1">
      <c r="A285" s="19" t="s">
        <v>93</v>
      </c>
      <c r="B285" s="494" t="s">
        <v>94</v>
      </c>
      <c r="C285" s="498"/>
      <c r="D285" s="57"/>
      <c r="E285" s="133"/>
      <c r="F285" s="4"/>
      <c r="G285" s="4"/>
      <c r="H285" s="74"/>
      <c r="I285" s="156"/>
      <c r="J285" s="1"/>
      <c r="K285" s="1"/>
      <c r="L285" s="1"/>
      <c r="M285" s="1"/>
      <c r="N285" s="1"/>
      <c r="O285" s="1"/>
      <c r="P285" s="188"/>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row>
    <row r="286" spans="1:126" ht="12" customHeight="1">
      <c r="A286" s="245"/>
      <c r="B286" s="201"/>
      <c r="C286" s="121"/>
      <c r="D286" s="57"/>
      <c r="E286" s="133"/>
      <c r="F286" s="4"/>
      <c r="G286" s="4"/>
      <c r="H286" s="74"/>
      <c r="I286" s="156"/>
      <c r="J286" s="1"/>
      <c r="K286" s="1"/>
      <c r="L286" s="1"/>
      <c r="M286" s="1"/>
      <c r="N286" s="1"/>
      <c r="O286" s="1"/>
      <c r="P286" s="188"/>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row>
    <row r="287" spans="1:16" ht="12" customHeight="1">
      <c r="A287" s="227" t="s">
        <v>206</v>
      </c>
      <c r="B287" s="517" t="s">
        <v>207</v>
      </c>
      <c r="C287" s="518"/>
      <c r="D287" s="229"/>
      <c r="E287" s="252"/>
      <c r="F287" s="230"/>
      <c r="G287" s="231"/>
      <c r="H287" s="232"/>
      <c r="I287" s="233"/>
      <c r="P287" s="188"/>
    </row>
    <row r="288" spans="1:16" ht="12" customHeight="1">
      <c r="A288" s="227"/>
      <c r="B288" s="228"/>
      <c r="C288" s="234"/>
      <c r="D288" s="229"/>
      <c r="E288" s="252"/>
      <c r="F288" s="230"/>
      <c r="G288" s="231"/>
      <c r="H288" s="232"/>
      <c r="I288" s="233"/>
      <c r="P288" s="188"/>
    </row>
    <row r="289" spans="1:16" ht="57.75" customHeight="1">
      <c r="A289" s="50" t="s">
        <v>208</v>
      </c>
      <c r="B289" s="235" t="s">
        <v>44</v>
      </c>
      <c r="C289" s="192" t="s">
        <v>254</v>
      </c>
      <c r="D289" s="45"/>
      <c r="E289" s="135">
        <v>1</v>
      </c>
      <c r="F289" s="123">
        <f>6500*239.64</f>
        <v>1557660</v>
      </c>
      <c r="G289" s="151"/>
      <c r="H289" s="118">
        <f>E289*F289</f>
        <v>1557660</v>
      </c>
      <c r="I289" s="236">
        <f>+E289*G289</f>
        <v>0</v>
      </c>
      <c r="P289" s="188"/>
    </row>
    <row r="290" spans="1:16" ht="12" customHeight="1" thickBot="1">
      <c r="A290" s="237"/>
      <c r="B290" s="237"/>
      <c r="C290" s="192"/>
      <c r="D290" s="61"/>
      <c r="E290" s="253"/>
      <c r="F290" s="238"/>
      <c r="G290" s="181"/>
      <c r="H290" s="239"/>
      <c r="I290" s="240"/>
      <c r="P290" s="188"/>
    </row>
    <row r="291" spans="1:16" ht="12" customHeight="1" thickTop="1">
      <c r="A291" s="241" t="s">
        <v>206</v>
      </c>
      <c r="B291" s="499" t="s">
        <v>209</v>
      </c>
      <c r="C291" s="516"/>
      <c r="D291" s="242"/>
      <c r="E291" s="254"/>
      <c r="F291" s="243"/>
      <c r="G291" s="244"/>
      <c r="H291" s="115">
        <f>SUM(H288:H289)</f>
        <v>1557660</v>
      </c>
      <c r="I291" s="153">
        <f>SUM(I288:I289)</f>
        <v>0</v>
      </c>
      <c r="P291" s="188"/>
    </row>
    <row r="292" spans="1:16" ht="12" customHeight="1">
      <c r="A292" s="197"/>
      <c r="B292" s="51"/>
      <c r="C292" s="247"/>
      <c r="D292" s="246"/>
      <c r="E292" s="255"/>
      <c r="F292" s="123"/>
      <c r="G292" s="151"/>
      <c r="H292" s="131"/>
      <c r="I292" s="183"/>
      <c r="P292" s="188"/>
    </row>
    <row r="293" spans="1:126" s="17" customFormat="1" ht="17.25" customHeight="1">
      <c r="A293" s="197" t="s">
        <v>97</v>
      </c>
      <c r="B293" s="491" t="s">
        <v>106</v>
      </c>
      <c r="C293" s="492"/>
      <c r="D293" s="57"/>
      <c r="E293" s="140"/>
      <c r="F293" s="12"/>
      <c r="G293" s="12"/>
      <c r="H293" s="78"/>
      <c r="I293" s="158"/>
      <c r="J293" s="13"/>
      <c r="K293" s="13"/>
      <c r="L293" s="13"/>
      <c r="M293" s="16"/>
      <c r="N293" s="16"/>
      <c r="O293" s="16"/>
      <c r="P293" s="188"/>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16"/>
      <c r="CK293" s="16"/>
      <c r="CL293" s="16"/>
      <c r="CM293" s="16"/>
      <c r="CN293" s="16"/>
      <c r="CO293" s="16"/>
      <c r="CP293" s="16"/>
      <c r="CQ293" s="16"/>
      <c r="CR293" s="16"/>
      <c r="CS293" s="16"/>
      <c r="CT293" s="16"/>
      <c r="CU293" s="16"/>
      <c r="CV293" s="16"/>
      <c r="CW293" s="16"/>
      <c r="CX293" s="16"/>
      <c r="CY293" s="16"/>
      <c r="CZ293" s="16"/>
      <c r="DA293" s="16"/>
      <c r="DB293" s="16"/>
      <c r="DC293" s="16"/>
      <c r="DD293" s="16"/>
      <c r="DE293" s="16"/>
      <c r="DF293" s="16"/>
      <c r="DG293" s="16"/>
      <c r="DH293" s="16"/>
      <c r="DI293" s="16"/>
      <c r="DJ293" s="16"/>
      <c r="DK293" s="16"/>
      <c r="DL293" s="16"/>
      <c r="DM293" s="16"/>
      <c r="DN293" s="16"/>
      <c r="DO293" s="16"/>
      <c r="DP293" s="16"/>
      <c r="DQ293" s="16"/>
      <c r="DR293" s="16"/>
      <c r="DS293" s="16"/>
      <c r="DT293" s="16"/>
      <c r="DU293" s="16"/>
      <c r="DV293" s="16"/>
    </row>
    <row r="294" spans="1:126" s="17" customFormat="1" ht="12" customHeight="1">
      <c r="A294" s="14"/>
      <c r="B294" s="51"/>
      <c r="C294" s="34"/>
      <c r="D294" s="57"/>
      <c r="E294" s="140"/>
      <c r="F294" s="12"/>
      <c r="G294" s="12"/>
      <c r="H294" s="78"/>
      <c r="I294" s="158"/>
      <c r="J294" s="13"/>
      <c r="K294" s="13"/>
      <c r="L294" s="13"/>
      <c r="M294" s="16"/>
      <c r="N294" s="16"/>
      <c r="O294" s="16"/>
      <c r="P294" s="188"/>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c r="CK294" s="16"/>
      <c r="CL294" s="16"/>
      <c r="CM294" s="16"/>
      <c r="CN294" s="16"/>
      <c r="CO294" s="16"/>
      <c r="CP294" s="16"/>
      <c r="CQ294" s="16"/>
      <c r="CR294" s="16"/>
      <c r="CS294" s="16"/>
      <c r="CT294" s="16"/>
      <c r="CU294" s="16"/>
      <c r="CV294" s="16"/>
      <c r="CW294" s="16"/>
      <c r="CX294" s="16"/>
      <c r="CY294" s="16"/>
      <c r="CZ294" s="16"/>
      <c r="DA294" s="16"/>
      <c r="DB294" s="16"/>
      <c r="DC294" s="16"/>
      <c r="DD294" s="16"/>
      <c r="DE294" s="16"/>
      <c r="DF294" s="16"/>
      <c r="DG294" s="16"/>
      <c r="DH294" s="16"/>
      <c r="DI294" s="16"/>
      <c r="DJ294" s="16"/>
      <c r="DK294" s="16"/>
      <c r="DL294" s="16"/>
      <c r="DM294" s="16"/>
      <c r="DN294" s="16"/>
      <c r="DO294" s="16"/>
      <c r="DP294" s="16"/>
      <c r="DQ294" s="16"/>
      <c r="DR294" s="16"/>
      <c r="DS294" s="16"/>
      <c r="DT294" s="16"/>
      <c r="DU294" s="16"/>
      <c r="DV294" s="16"/>
    </row>
    <row r="295" spans="1:16" ht="12" customHeight="1">
      <c r="A295" s="20" t="s">
        <v>98</v>
      </c>
      <c r="B295" s="20" t="s">
        <v>99</v>
      </c>
      <c r="C295" s="25" t="s">
        <v>100</v>
      </c>
      <c r="D295" s="25"/>
      <c r="E295" s="187">
        <v>70</v>
      </c>
      <c r="F295" s="123">
        <f>35*239.64</f>
        <v>8387.4</v>
      </c>
      <c r="G295" s="259"/>
      <c r="H295" s="118">
        <f>E295*F295</f>
        <v>587118</v>
      </c>
      <c r="I295" s="152">
        <f aca="true" t="shared" si="0" ref="I295:I303">+E295*G295</f>
        <v>0</v>
      </c>
      <c r="P295" s="188"/>
    </row>
    <row r="296" spans="1:16" ht="12" customHeight="1">
      <c r="A296" s="20"/>
      <c r="B296" s="20"/>
      <c r="C296" s="25"/>
      <c r="D296" s="25"/>
      <c r="E296" s="135"/>
      <c r="F296" s="123"/>
      <c r="G296" s="123"/>
      <c r="H296" s="118"/>
      <c r="I296" s="152"/>
      <c r="P296" s="188"/>
    </row>
    <row r="297" spans="1:16" ht="12" customHeight="1">
      <c r="A297" s="50" t="s">
        <v>168</v>
      </c>
      <c r="B297" s="20" t="s">
        <v>44</v>
      </c>
      <c r="C297" s="25" t="s">
        <v>169</v>
      </c>
      <c r="D297" s="25"/>
      <c r="E297" s="187">
        <v>1</v>
      </c>
      <c r="F297" s="123">
        <f>1200*239.64</f>
        <v>287568</v>
      </c>
      <c r="G297" s="259"/>
      <c r="H297" s="118">
        <f>E297*F297</f>
        <v>287568</v>
      </c>
      <c r="I297" s="152">
        <f t="shared" si="0"/>
        <v>0</v>
      </c>
      <c r="P297" s="188"/>
    </row>
    <row r="298" spans="1:16" ht="12" customHeight="1">
      <c r="A298" s="20"/>
      <c r="B298" s="20"/>
      <c r="C298" s="25"/>
      <c r="D298" s="25"/>
      <c r="E298" s="135"/>
      <c r="F298" s="123"/>
      <c r="G298" s="123"/>
      <c r="H298" s="118"/>
      <c r="I298" s="152"/>
      <c r="P298" s="188"/>
    </row>
    <row r="299" spans="1:16" ht="12" customHeight="1">
      <c r="A299" s="50" t="s">
        <v>101</v>
      </c>
      <c r="B299" s="20" t="s">
        <v>44</v>
      </c>
      <c r="C299" s="25" t="s">
        <v>111</v>
      </c>
      <c r="D299" s="25"/>
      <c r="E299" s="187">
        <v>1</v>
      </c>
      <c r="F299" s="123">
        <f>1100*239.64</f>
        <v>263604</v>
      </c>
      <c r="G299" s="259"/>
      <c r="H299" s="118">
        <f>E299*F299</f>
        <v>263604</v>
      </c>
      <c r="I299" s="152">
        <f>+E299*G299</f>
        <v>0</v>
      </c>
      <c r="P299" s="188"/>
    </row>
    <row r="300" spans="1:16" ht="12" customHeight="1">
      <c r="A300" s="20"/>
      <c r="B300" s="20"/>
      <c r="C300" s="25"/>
      <c r="D300" s="25"/>
      <c r="E300" s="135"/>
      <c r="F300" s="123"/>
      <c r="G300" s="123"/>
      <c r="H300" s="118"/>
      <c r="I300" s="152"/>
      <c r="P300" s="188"/>
    </row>
    <row r="301" spans="1:16" ht="12" customHeight="1">
      <c r="A301" s="20" t="s">
        <v>102</v>
      </c>
      <c r="B301" s="20" t="s">
        <v>44</v>
      </c>
      <c r="C301" s="25" t="s">
        <v>103</v>
      </c>
      <c r="D301" s="25"/>
      <c r="E301" s="135">
        <v>1</v>
      </c>
      <c r="F301" s="123">
        <f>3300*239.64</f>
        <v>790812</v>
      </c>
      <c r="G301" s="259"/>
      <c r="H301" s="118">
        <f>E301*F301</f>
        <v>790812</v>
      </c>
      <c r="I301" s="152">
        <f t="shared" si="0"/>
        <v>0</v>
      </c>
      <c r="P301" s="188"/>
    </row>
    <row r="302" spans="1:16" ht="12" customHeight="1">
      <c r="A302" s="25"/>
      <c r="B302" s="20"/>
      <c r="C302" s="25"/>
      <c r="D302" s="25"/>
      <c r="E302" s="135"/>
      <c r="F302" s="123"/>
      <c r="G302" s="123"/>
      <c r="H302" s="118"/>
      <c r="I302" s="152"/>
      <c r="P302" s="188"/>
    </row>
    <row r="303" spans="1:16" ht="14.25" customHeight="1">
      <c r="A303" s="20" t="s">
        <v>104</v>
      </c>
      <c r="B303" s="20" t="s">
        <v>44</v>
      </c>
      <c r="C303" s="25" t="s">
        <v>105</v>
      </c>
      <c r="D303" s="25"/>
      <c r="E303" s="135">
        <v>1</v>
      </c>
      <c r="F303" s="123">
        <f>4900*239.64</f>
        <v>1174236</v>
      </c>
      <c r="G303" s="259"/>
      <c r="H303" s="118">
        <f>E303*F303</f>
        <v>1174236</v>
      </c>
      <c r="I303" s="152">
        <f t="shared" si="0"/>
        <v>0</v>
      </c>
      <c r="K303" s="188"/>
      <c r="N303" s="188"/>
      <c r="P303" s="188"/>
    </row>
    <row r="304" spans="1:16" ht="12" customHeight="1">
      <c r="A304" s="20"/>
      <c r="B304" s="20"/>
      <c r="C304" s="25"/>
      <c r="D304" s="25"/>
      <c r="E304" s="135"/>
      <c r="F304" s="123"/>
      <c r="G304" s="123"/>
      <c r="H304" s="118"/>
      <c r="I304" s="152"/>
      <c r="P304" s="188"/>
    </row>
    <row r="305" spans="1:16" ht="12.75">
      <c r="A305" s="50" t="s">
        <v>132</v>
      </c>
      <c r="B305" s="20" t="s">
        <v>44</v>
      </c>
      <c r="C305" s="25" t="s">
        <v>131</v>
      </c>
      <c r="D305" s="45"/>
      <c r="E305" s="135">
        <v>1</v>
      </c>
      <c r="F305" s="123">
        <f>1600*239.64</f>
        <v>383424</v>
      </c>
      <c r="G305" s="259"/>
      <c r="H305" s="118">
        <f>E305*F305</f>
        <v>383424</v>
      </c>
      <c r="I305" s="152">
        <f>+E305*G305</f>
        <v>0</v>
      </c>
      <c r="P305" s="188"/>
    </row>
    <row r="306" spans="1:16" ht="13.5" thickBot="1">
      <c r="A306" s="26"/>
      <c r="B306" s="178"/>
      <c r="C306" s="36"/>
      <c r="D306" s="36"/>
      <c r="E306" s="179"/>
      <c r="F306" s="180"/>
      <c r="G306" s="181"/>
      <c r="H306" s="180"/>
      <c r="I306" s="161"/>
      <c r="P306" s="188"/>
    </row>
    <row r="307" spans="1:126" ht="24.75" customHeight="1" thickTop="1">
      <c r="A307" s="29" t="s">
        <v>97</v>
      </c>
      <c r="B307" s="497" t="s">
        <v>107</v>
      </c>
      <c r="C307" s="501"/>
      <c r="D307" s="182"/>
      <c r="E307" s="138"/>
      <c r="F307" s="38"/>
      <c r="G307" s="38"/>
      <c r="H307" s="177">
        <f>SUM(H295:H306)</f>
        <v>3486762</v>
      </c>
      <c r="I307" s="154">
        <f>SUM(I295:I306)</f>
        <v>0</v>
      </c>
      <c r="J307" s="9"/>
      <c r="K307" s="9"/>
      <c r="L307" s="10"/>
      <c r="M307" s="1"/>
      <c r="N307" s="1"/>
      <c r="O307" s="1"/>
      <c r="P307" s="188"/>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row>
    <row r="308" spans="1:16" ht="9" customHeight="1" thickBot="1">
      <c r="A308" s="20"/>
      <c r="B308" s="20"/>
      <c r="C308" s="25"/>
      <c r="D308" s="25"/>
      <c r="E308" s="135"/>
      <c r="F308" s="118"/>
      <c r="G308" s="151"/>
      <c r="H308" s="118"/>
      <c r="I308" s="176"/>
      <c r="P308" s="188"/>
    </row>
    <row r="309" spans="1:16" ht="15" customHeight="1" thickBot="1">
      <c r="A309" s="120" t="s">
        <v>108</v>
      </c>
      <c r="B309" s="502" t="s">
        <v>109</v>
      </c>
      <c r="C309" s="507"/>
      <c r="D309" s="49"/>
      <c r="E309" s="503"/>
      <c r="F309" s="507"/>
      <c r="G309" s="49"/>
      <c r="H309" s="163">
        <f>H291+H307</f>
        <v>5044422</v>
      </c>
      <c r="I309" s="164">
        <f>I291+I307</f>
        <v>0</v>
      </c>
      <c r="K309" s="188"/>
      <c r="N309" s="188"/>
      <c r="P309" s="188"/>
    </row>
  </sheetData>
  <sheetProtection/>
  <mergeCells count="83">
    <mergeCell ref="B16:C16"/>
    <mergeCell ref="B80:C80"/>
    <mergeCell ref="E3:E4"/>
    <mergeCell ref="B58:C58"/>
    <mergeCell ref="B3:B4"/>
    <mergeCell ref="C3:C4"/>
    <mergeCell ref="I3:I4"/>
    <mergeCell ref="G3:G4"/>
    <mergeCell ref="B86:C86"/>
    <mergeCell ref="B55:C55"/>
    <mergeCell ref="B46:C46"/>
    <mergeCell ref="H3:H4"/>
    <mergeCell ref="E56:F56"/>
    <mergeCell ref="B6:C6"/>
    <mergeCell ref="F3:F4"/>
    <mergeCell ref="B60:C60"/>
    <mergeCell ref="B307:C307"/>
    <mergeCell ref="B285:C285"/>
    <mergeCell ref="B293:C293"/>
    <mergeCell ref="B291:C291"/>
    <mergeCell ref="B287:C287"/>
    <mergeCell ref="E309:F309"/>
    <mergeCell ref="B309:C309"/>
    <mergeCell ref="A2:H2"/>
    <mergeCell ref="B56:C56"/>
    <mergeCell ref="B126:C126"/>
    <mergeCell ref="B96:C96"/>
    <mergeCell ref="B94:C94"/>
    <mergeCell ref="B78:C78"/>
    <mergeCell ref="A3:A4"/>
    <mergeCell ref="B54:C54"/>
    <mergeCell ref="B106:C106"/>
    <mergeCell ref="B8:C8"/>
    <mergeCell ref="B271:C271"/>
    <mergeCell ref="B144:C144"/>
    <mergeCell ref="B20:C20"/>
    <mergeCell ref="B18:C18"/>
    <mergeCell ref="B32:C32"/>
    <mergeCell ref="B136:C136"/>
    <mergeCell ref="B50:C50"/>
    <mergeCell ref="B36:C36"/>
    <mergeCell ref="B42:C42"/>
    <mergeCell ref="B48:C48"/>
    <mergeCell ref="B177:C177"/>
    <mergeCell ref="E283:F283"/>
    <mergeCell ref="B283:C283"/>
    <mergeCell ref="E126:F126"/>
    <mergeCell ref="B183:C183"/>
    <mergeCell ref="E227:F227"/>
    <mergeCell ref="E167:F167"/>
    <mergeCell ref="B253:C253"/>
    <mergeCell ref="B261:C261"/>
    <mergeCell ref="B231:C231"/>
    <mergeCell ref="B225:C225"/>
    <mergeCell ref="B263:C263"/>
    <mergeCell ref="B84:C84"/>
    <mergeCell ref="B148:C148"/>
    <mergeCell ref="B104:C104"/>
    <mergeCell ref="B128:C128"/>
    <mergeCell ref="B124:C124"/>
    <mergeCell ref="B130:C130"/>
    <mergeCell ref="B155:C155"/>
    <mergeCell ref="B167:C167"/>
    <mergeCell ref="B219:C219"/>
    <mergeCell ref="B201:C201"/>
    <mergeCell ref="B281:C281"/>
    <mergeCell ref="B221:C221"/>
    <mergeCell ref="B179:C179"/>
    <mergeCell ref="B185:C185"/>
    <mergeCell ref="B251:C251"/>
    <mergeCell ref="B199:C199"/>
    <mergeCell ref="B227:C227"/>
    <mergeCell ref="B269:C269"/>
    <mergeCell ref="B152:C152"/>
    <mergeCell ref="A1:I1"/>
    <mergeCell ref="B171:C171"/>
    <mergeCell ref="B229:C229"/>
    <mergeCell ref="B132:C132"/>
    <mergeCell ref="B142:C142"/>
    <mergeCell ref="B140:C140"/>
    <mergeCell ref="B169:C169"/>
    <mergeCell ref="B165:C165"/>
    <mergeCell ref="B150:C150"/>
  </mergeCells>
  <printOptions/>
  <pageMargins left="1.3385826771653544" right="0.1968503937007874" top="0.7874015748031497" bottom="0.2362204724409449" header="0.31496062992125984" footer="0.1968503937007874"/>
  <pageSetup firstPageNumber="2" useFirstPageNumber="1" horizontalDpi="600" verticalDpi="600" orientation="portrait" paperSize="9" r:id="rId1"/>
  <headerFooter alignWithMargins="0">
    <oddHeader>&amp;L
           &amp;C&amp;"Arial,Krepko"&amp;12PREDRAČUN&amp;Rst.&amp;P</oddHeader>
  </headerFooter>
  <rowBreaks count="4" manualBreakCount="4">
    <brk id="47" max="255" man="1"/>
    <brk id="178" max="255" man="1"/>
    <brk id="252" max="255" man="1"/>
    <brk id="292" max="255" man="1"/>
  </rowBreaks>
</worksheet>
</file>

<file path=xl/worksheets/sheet4.xml><?xml version="1.0" encoding="utf-8"?>
<worksheet xmlns="http://schemas.openxmlformats.org/spreadsheetml/2006/main" xmlns:r="http://schemas.openxmlformats.org/officeDocument/2006/relationships">
  <dimension ref="A1:L1831"/>
  <sheetViews>
    <sheetView zoomScale="125" zoomScaleNormal="125" zoomScalePageLayoutView="0" workbookViewId="0" topLeftCell="A1">
      <selection activeCell="F12" sqref="F12"/>
    </sheetView>
  </sheetViews>
  <sheetFormatPr defaultColWidth="9.140625" defaultRowHeight="12.75"/>
  <cols>
    <col min="1" max="1" width="6.140625" style="100" customWidth="1"/>
    <col min="2" max="2" width="36.28125" style="99" customWidth="1"/>
    <col min="3" max="3" width="7.7109375" style="101" customWidth="1"/>
    <col min="4" max="4" width="10.7109375" style="102" customWidth="1"/>
    <col min="5" max="5" width="15.7109375" style="103" hidden="1" customWidth="1"/>
    <col min="6" max="6" width="15.7109375" style="103" customWidth="1"/>
    <col min="7" max="9" width="10.28125" style="98" customWidth="1"/>
    <col min="10" max="16384" width="9.140625" style="98" customWidth="1"/>
  </cols>
  <sheetData>
    <row r="1" spans="1:11" ht="15" customHeight="1">
      <c r="A1" s="487" t="s">
        <v>267</v>
      </c>
      <c r="B1" s="488"/>
      <c r="C1" s="488"/>
      <c r="D1" s="488"/>
      <c r="E1" s="488"/>
      <c r="F1" s="488"/>
      <c r="G1" s="488"/>
      <c r="H1" s="488"/>
      <c r="I1" s="493"/>
      <c r="J1" s="224"/>
      <c r="K1" s="224"/>
    </row>
    <row r="2" spans="1:11" ht="15" customHeight="1" thickBot="1">
      <c r="A2" s="489" t="s">
        <v>266</v>
      </c>
      <c r="B2" s="490"/>
      <c r="C2" s="490"/>
      <c r="D2" s="490"/>
      <c r="E2" s="490"/>
      <c r="F2" s="490"/>
      <c r="G2" s="490"/>
      <c r="H2" s="490"/>
      <c r="I2" s="224"/>
      <c r="J2" s="224"/>
      <c r="K2" s="224"/>
    </row>
    <row r="3" spans="1:6" s="81" customFormat="1" ht="19.5" customHeight="1" thickBot="1">
      <c r="A3" s="106" t="s">
        <v>34</v>
      </c>
      <c r="B3" s="107" t="s">
        <v>35</v>
      </c>
      <c r="C3" s="108"/>
      <c r="D3" s="109"/>
      <c r="E3" s="110" t="s">
        <v>119</v>
      </c>
      <c r="F3" s="110" t="s">
        <v>120</v>
      </c>
    </row>
    <row r="4" spans="1:7" s="83" customFormat="1" ht="15.75" customHeight="1">
      <c r="A4" s="105"/>
      <c r="B4" s="111"/>
      <c r="C4" s="112"/>
      <c r="D4" s="113"/>
      <c r="E4" s="114"/>
      <c r="F4" s="114"/>
      <c r="G4" s="82"/>
    </row>
    <row r="5" spans="1:6" s="83" customFormat="1" ht="15.75" customHeight="1">
      <c r="A5" s="22" t="s">
        <v>37</v>
      </c>
      <c r="B5" s="104" t="s">
        <v>45</v>
      </c>
      <c r="C5" s="84"/>
      <c r="D5" s="85"/>
      <c r="E5" s="115">
        <f>cesta!H56</f>
        <v>9385588.24</v>
      </c>
      <c r="F5" s="153">
        <f>cesta!I56</f>
        <v>46800</v>
      </c>
    </row>
    <row r="6" spans="1:6" s="83" customFormat="1" ht="15.75" customHeight="1">
      <c r="A6" s="22" t="s">
        <v>24</v>
      </c>
      <c r="B6" s="104" t="s">
        <v>46</v>
      </c>
      <c r="C6" s="84"/>
      <c r="D6" s="85"/>
      <c r="E6" s="115">
        <f>cesta!H126</f>
        <v>75624097.406</v>
      </c>
      <c r="F6" s="153">
        <f>cesta!I126</f>
        <v>0</v>
      </c>
    </row>
    <row r="7" spans="1:6" s="83" customFormat="1" ht="15.75" customHeight="1">
      <c r="A7" s="22" t="s">
        <v>59</v>
      </c>
      <c r="B7" s="104" t="s">
        <v>47</v>
      </c>
      <c r="C7" s="84"/>
      <c r="D7" s="85"/>
      <c r="E7" s="115">
        <f>cesta!H167</f>
        <v>33322194.1142</v>
      </c>
      <c r="F7" s="153">
        <f>cesta!I167</f>
        <v>0</v>
      </c>
    </row>
    <row r="8" spans="1:6" s="83" customFormat="1" ht="15.75" customHeight="1">
      <c r="A8" s="22" t="s">
        <v>87</v>
      </c>
      <c r="B8" s="104" t="s">
        <v>48</v>
      </c>
      <c r="C8" s="84"/>
      <c r="D8" s="85"/>
      <c r="E8" s="115" t="e">
        <f>cesta!H227</f>
        <v>#REF!</v>
      </c>
      <c r="F8" s="153">
        <f>cesta!I227</f>
        <v>0</v>
      </c>
    </row>
    <row r="9" spans="1:6" s="83" customFormat="1" ht="15.75" customHeight="1">
      <c r="A9" s="22" t="s">
        <v>5</v>
      </c>
      <c r="B9" s="104" t="s">
        <v>49</v>
      </c>
      <c r="C9" s="84"/>
      <c r="D9" s="85"/>
      <c r="E9" s="115">
        <f>cesta!H283</f>
        <v>19189041.0464</v>
      </c>
      <c r="F9" s="153">
        <f>cesta!I283</f>
        <v>0</v>
      </c>
    </row>
    <row r="10" spans="1:6" s="83" customFormat="1" ht="15.75" customHeight="1">
      <c r="A10" s="11" t="s">
        <v>93</v>
      </c>
      <c r="B10" s="51" t="s">
        <v>50</v>
      </c>
      <c r="C10" s="92"/>
      <c r="D10" s="173"/>
      <c r="E10" s="131">
        <f>cesta!H309</f>
        <v>5044422</v>
      </c>
      <c r="F10" s="172">
        <f>cesta!I309</f>
        <v>0</v>
      </c>
    </row>
    <row r="11" spans="1:6" s="83" customFormat="1" ht="15.75" customHeight="1" thickBot="1">
      <c r="A11" s="86"/>
      <c r="B11" s="104" t="s">
        <v>508</v>
      </c>
      <c r="C11" s="84"/>
      <c r="D11" s="85"/>
      <c r="E11" s="115">
        <f>+E10*0.05</f>
        <v>252221.1</v>
      </c>
      <c r="F11" s="153">
        <f>SUM(F5:F10)*0.15</f>
        <v>7020</v>
      </c>
    </row>
    <row r="12" spans="1:6" s="83" customFormat="1" ht="15.75" customHeight="1" thickBot="1">
      <c r="A12" s="117"/>
      <c r="B12" s="532" t="s">
        <v>51</v>
      </c>
      <c r="C12" s="533"/>
      <c r="D12" s="116"/>
      <c r="E12" s="175" t="e">
        <f>SUM(E5:E10)</f>
        <v>#REF!</v>
      </c>
      <c r="F12" s="171">
        <f>SUM(F5:F11)</f>
        <v>53820</v>
      </c>
    </row>
    <row r="13" spans="1:6" s="83" customFormat="1" ht="15.75" customHeight="1" thickBot="1">
      <c r="A13" s="174"/>
      <c r="B13" s="51" t="s">
        <v>268</v>
      </c>
      <c r="C13" s="92"/>
      <c r="D13" s="173"/>
      <c r="E13" s="131" t="e">
        <f>#REF!*0.2</f>
        <v>#REF!</v>
      </c>
      <c r="F13" s="172">
        <f>F12*0.22</f>
        <v>11840.4</v>
      </c>
    </row>
    <row r="14" spans="1:6" s="83" customFormat="1" ht="15.75" customHeight="1" thickBot="1">
      <c r="A14" s="117"/>
      <c r="B14" s="532" t="s">
        <v>51</v>
      </c>
      <c r="C14" s="533"/>
      <c r="D14" s="116"/>
      <c r="E14" s="175" t="e">
        <f>SUM(E13:E13)</f>
        <v>#REF!</v>
      </c>
      <c r="F14" s="171">
        <f>SUM(F12:F13)</f>
        <v>65660.4</v>
      </c>
    </row>
    <row r="15" spans="1:3" s="83" customFormat="1" ht="15.75" customHeight="1">
      <c r="A15" s="87"/>
      <c r="B15" s="88"/>
      <c r="C15" s="89"/>
    </row>
    <row r="16" spans="1:3" s="83" customFormat="1" ht="15.75" customHeight="1">
      <c r="A16" s="87"/>
      <c r="B16" s="88"/>
      <c r="C16" s="89"/>
    </row>
    <row r="17" spans="1:3" s="83" customFormat="1" ht="15.75" customHeight="1">
      <c r="A17" s="87"/>
      <c r="B17" s="88"/>
      <c r="C17" s="89"/>
    </row>
    <row r="18" spans="1:3" s="83" customFormat="1" ht="15.75" customHeight="1">
      <c r="A18" s="87"/>
      <c r="B18" s="88"/>
      <c r="C18" s="89"/>
    </row>
    <row r="19" spans="1:3" s="83" customFormat="1" ht="15.75" customHeight="1">
      <c r="A19" s="87"/>
      <c r="B19" s="88"/>
      <c r="C19" s="89"/>
    </row>
    <row r="20" spans="1:3" s="83" customFormat="1" ht="11.25">
      <c r="A20" s="87"/>
      <c r="B20" s="88"/>
      <c r="C20" s="89"/>
    </row>
    <row r="21" spans="1:3" s="83" customFormat="1" ht="11.25">
      <c r="A21" s="87"/>
      <c r="B21" s="88"/>
      <c r="C21" s="89"/>
    </row>
    <row r="22" spans="1:3" s="83" customFormat="1" ht="11.25">
      <c r="A22" s="87"/>
      <c r="B22" s="88"/>
      <c r="C22" s="89"/>
    </row>
    <row r="23" spans="1:3" s="83" customFormat="1" ht="11.25">
      <c r="A23" s="87"/>
      <c r="B23" s="88"/>
      <c r="C23" s="89"/>
    </row>
    <row r="24" spans="1:3" s="83" customFormat="1" ht="11.25">
      <c r="A24" s="87"/>
      <c r="B24" s="88"/>
      <c r="C24" s="89"/>
    </row>
    <row r="25" spans="1:3" s="83" customFormat="1" ht="11.25">
      <c r="A25" s="87"/>
      <c r="B25" s="88"/>
      <c r="C25" s="89"/>
    </row>
    <row r="26" spans="1:3" s="83" customFormat="1" ht="11.25">
      <c r="A26" s="87"/>
      <c r="B26" s="88"/>
      <c r="C26" s="89"/>
    </row>
    <row r="27" spans="1:3" s="83" customFormat="1" ht="11.25">
      <c r="A27" s="87"/>
      <c r="B27" s="88"/>
      <c r="C27" s="89"/>
    </row>
    <row r="28" spans="1:3" s="93" customFormat="1" ht="11.25">
      <c r="A28" s="90"/>
      <c r="B28" s="91"/>
      <c r="C28" s="92"/>
    </row>
    <row r="29" spans="1:3" s="93" customFormat="1" ht="11.25">
      <c r="A29" s="90"/>
      <c r="B29" s="91"/>
      <c r="C29" s="92"/>
    </row>
    <row r="30" spans="1:3" s="93" customFormat="1" ht="11.25">
      <c r="A30" s="90"/>
      <c r="B30" s="91"/>
      <c r="C30" s="92"/>
    </row>
    <row r="31" spans="1:3" s="93" customFormat="1" ht="11.25">
      <c r="A31" s="90"/>
      <c r="B31" s="91"/>
      <c r="C31" s="92"/>
    </row>
    <row r="32" spans="1:3" s="93" customFormat="1" ht="11.25">
      <c r="A32" s="90"/>
      <c r="B32" s="91"/>
      <c r="C32" s="92"/>
    </row>
    <row r="33" spans="1:3" s="93" customFormat="1" ht="11.25">
      <c r="A33" s="90"/>
      <c r="B33" s="91"/>
      <c r="C33" s="92"/>
    </row>
    <row r="34" spans="1:3" s="93" customFormat="1" ht="11.25">
      <c r="A34" s="90"/>
      <c r="B34" s="91"/>
      <c r="C34" s="92"/>
    </row>
    <row r="35" spans="1:3" s="93" customFormat="1" ht="11.25">
      <c r="A35" s="90"/>
      <c r="B35" s="91"/>
      <c r="C35" s="92"/>
    </row>
    <row r="36" spans="1:3" s="93" customFormat="1" ht="11.25">
      <c r="A36" s="90"/>
      <c r="B36" s="91"/>
      <c r="C36" s="92"/>
    </row>
    <row r="37" spans="1:3" s="93" customFormat="1" ht="11.25">
      <c r="A37" s="90"/>
      <c r="B37" s="91"/>
      <c r="C37" s="92"/>
    </row>
    <row r="38" spans="1:3" s="93" customFormat="1" ht="11.25">
      <c r="A38" s="90"/>
      <c r="B38" s="91"/>
      <c r="C38" s="92"/>
    </row>
    <row r="39" spans="1:3" s="93" customFormat="1" ht="11.25">
      <c r="A39" s="90"/>
      <c r="B39" s="91"/>
      <c r="C39" s="92"/>
    </row>
    <row r="40" spans="1:3" s="93" customFormat="1" ht="11.25">
      <c r="A40" s="90"/>
      <c r="B40" s="91"/>
      <c r="C40" s="92"/>
    </row>
    <row r="41" spans="1:7" s="94" customFormat="1" ht="11.25">
      <c r="A41" s="90"/>
      <c r="B41" s="91"/>
      <c r="C41" s="92"/>
      <c r="D41" s="93"/>
      <c r="E41" s="93"/>
      <c r="F41" s="93"/>
      <c r="G41" s="93"/>
    </row>
    <row r="42" spans="1:3" s="94" customFormat="1" ht="11.25">
      <c r="A42" s="95"/>
      <c r="B42" s="96"/>
      <c r="C42" s="97"/>
    </row>
    <row r="43" spans="1:3" s="94" customFormat="1" ht="11.25">
      <c r="A43" s="95"/>
      <c r="B43" s="96"/>
      <c r="C43" s="97"/>
    </row>
    <row r="44" spans="1:3" s="94" customFormat="1" ht="11.25">
      <c r="A44" s="95"/>
      <c r="B44" s="96"/>
      <c r="C44" s="97"/>
    </row>
    <row r="45" spans="1:3" s="94" customFormat="1" ht="11.25">
      <c r="A45" s="95"/>
      <c r="B45" s="96"/>
      <c r="C45" s="97"/>
    </row>
    <row r="46" spans="1:3" s="94" customFormat="1" ht="11.25">
      <c r="A46" s="95"/>
      <c r="B46" s="96"/>
      <c r="C46" s="97"/>
    </row>
    <row r="47" spans="1:3" s="94" customFormat="1" ht="11.25">
      <c r="A47" s="95"/>
      <c r="B47" s="96"/>
      <c r="C47" s="97"/>
    </row>
    <row r="48" spans="1:3" s="94" customFormat="1" ht="11.25">
      <c r="A48" s="95"/>
      <c r="B48" s="96"/>
      <c r="C48" s="97"/>
    </row>
    <row r="49" spans="1:3" s="94" customFormat="1" ht="11.25">
      <c r="A49" s="95"/>
      <c r="B49" s="96"/>
      <c r="C49" s="97"/>
    </row>
    <row r="50" spans="1:3" s="94" customFormat="1" ht="11.25">
      <c r="A50" s="95"/>
      <c r="B50" s="96"/>
      <c r="C50" s="97"/>
    </row>
    <row r="51" spans="1:3" s="94" customFormat="1" ht="11.25">
      <c r="A51" s="95"/>
      <c r="B51" s="96"/>
      <c r="C51" s="97"/>
    </row>
    <row r="52" spans="1:3" s="94" customFormat="1" ht="11.25">
      <c r="A52" s="95"/>
      <c r="B52" s="96"/>
      <c r="C52" s="97"/>
    </row>
    <row r="53" spans="1:3" s="94" customFormat="1" ht="11.25">
      <c r="A53" s="95"/>
      <c r="B53" s="96"/>
      <c r="C53" s="97"/>
    </row>
    <row r="54" spans="1:3" s="94" customFormat="1" ht="11.25">
      <c r="A54" s="95"/>
      <c r="B54" s="96"/>
      <c r="C54" s="97"/>
    </row>
    <row r="55" spans="1:3" s="94" customFormat="1" ht="11.25">
      <c r="A55" s="95"/>
      <c r="B55" s="96"/>
      <c r="C55" s="97"/>
    </row>
    <row r="56" spans="1:3" s="94" customFormat="1" ht="11.25">
      <c r="A56" s="95"/>
      <c r="B56" s="96"/>
      <c r="C56" s="97"/>
    </row>
    <row r="57" spans="1:3" s="94" customFormat="1" ht="11.25">
      <c r="A57" s="95"/>
      <c r="B57" s="96"/>
      <c r="C57" s="97"/>
    </row>
    <row r="58" spans="1:3" s="94" customFormat="1" ht="11.25">
      <c r="A58" s="95"/>
      <c r="B58" s="96"/>
      <c r="C58" s="97"/>
    </row>
    <row r="59" spans="1:3" s="94" customFormat="1" ht="11.25">
      <c r="A59" s="95"/>
      <c r="B59" s="96"/>
      <c r="C59" s="97"/>
    </row>
    <row r="60" spans="1:3" s="94" customFormat="1" ht="11.25">
      <c r="A60" s="95"/>
      <c r="B60" s="96"/>
      <c r="C60" s="97"/>
    </row>
    <row r="61" spans="1:3" s="94" customFormat="1" ht="11.25">
      <c r="A61" s="95"/>
      <c r="B61" s="96"/>
      <c r="C61" s="97"/>
    </row>
    <row r="62" spans="1:3" s="94" customFormat="1" ht="11.25">
      <c r="A62" s="95"/>
      <c r="B62" s="96"/>
      <c r="C62" s="97"/>
    </row>
    <row r="63" spans="1:3" s="94" customFormat="1" ht="11.25">
      <c r="A63" s="95"/>
      <c r="B63" s="96"/>
      <c r="C63" s="97"/>
    </row>
    <row r="64" spans="1:3" s="94" customFormat="1" ht="11.25">
      <c r="A64" s="95"/>
      <c r="B64" s="96"/>
      <c r="C64" s="97"/>
    </row>
    <row r="65" spans="1:3" s="94" customFormat="1" ht="11.25">
      <c r="A65" s="95"/>
      <c r="B65" s="96"/>
      <c r="C65" s="97"/>
    </row>
    <row r="66" spans="1:3" s="94" customFormat="1" ht="11.25">
      <c r="A66" s="95"/>
      <c r="B66" s="96"/>
      <c r="C66" s="97"/>
    </row>
    <row r="67" spans="1:3" s="94" customFormat="1" ht="11.25">
      <c r="A67" s="95"/>
      <c r="B67" s="96"/>
      <c r="C67" s="97"/>
    </row>
    <row r="68" spans="1:3" s="94" customFormat="1" ht="11.25">
      <c r="A68" s="95"/>
      <c r="B68" s="96"/>
      <c r="C68" s="97"/>
    </row>
    <row r="69" spans="1:3" s="94" customFormat="1" ht="11.25">
      <c r="A69" s="95"/>
      <c r="B69" s="96"/>
      <c r="C69" s="97"/>
    </row>
    <row r="70" spans="1:3" s="94" customFormat="1" ht="11.25">
      <c r="A70" s="95"/>
      <c r="B70" s="96"/>
      <c r="C70" s="97"/>
    </row>
    <row r="71" spans="1:3" s="94" customFormat="1" ht="11.25">
      <c r="A71" s="95"/>
      <c r="B71" s="96"/>
      <c r="C71" s="97"/>
    </row>
    <row r="72" spans="1:3" s="94" customFormat="1" ht="11.25">
      <c r="A72" s="95"/>
      <c r="B72" s="96"/>
      <c r="C72" s="97"/>
    </row>
    <row r="73" spans="1:3" s="94" customFormat="1" ht="11.25">
      <c r="A73" s="95"/>
      <c r="B73" s="96"/>
      <c r="C73" s="97"/>
    </row>
    <row r="74" spans="1:3" s="94" customFormat="1" ht="11.25">
      <c r="A74" s="95"/>
      <c r="B74" s="96"/>
      <c r="C74" s="97"/>
    </row>
    <row r="75" spans="1:3" s="94" customFormat="1" ht="11.25">
      <c r="A75" s="95"/>
      <c r="B75" s="96"/>
      <c r="C75" s="97"/>
    </row>
    <row r="76" spans="1:3" s="94" customFormat="1" ht="11.25">
      <c r="A76" s="95"/>
      <c r="B76" s="96"/>
      <c r="C76" s="97"/>
    </row>
    <row r="77" spans="1:3" s="94" customFormat="1" ht="11.25">
      <c r="A77" s="95"/>
      <c r="B77" s="96"/>
      <c r="C77" s="97"/>
    </row>
    <row r="78" spans="1:3" s="94" customFormat="1" ht="11.25">
      <c r="A78" s="95"/>
      <c r="B78" s="96"/>
      <c r="C78" s="97"/>
    </row>
    <row r="79" spans="1:3" s="94" customFormat="1" ht="11.25">
      <c r="A79" s="95"/>
      <c r="B79" s="96"/>
      <c r="C79" s="97"/>
    </row>
    <row r="80" spans="1:3" s="94" customFormat="1" ht="11.25">
      <c r="A80" s="95"/>
      <c r="B80" s="96"/>
      <c r="C80" s="97"/>
    </row>
    <row r="81" spans="1:3" s="94" customFormat="1" ht="11.25">
      <c r="A81" s="95"/>
      <c r="B81" s="96"/>
      <c r="C81" s="97"/>
    </row>
    <row r="82" spans="1:3" s="94" customFormat="1" ht="11.25">
      <c r="A82" s="95"/>
      <c r="B82" s="96"/>
      <c r="C82" s="97"/>
    </row>
    <row r="83" spans="1:3" s="94" customFormat="1" ht="11.25">
      <c r="A83" s="95"/>
      <c r="B83" s="96"/>
      <c r="C83" s="97"/>
    </row>
    <row r="84" spans="1:3" s="94" customFormat="1" ht="11.25">
      <c r="A84" s="95"/>
      <c r="B84" s="96"/>
      <c r="C84" s="97"/>
    </row>
    <row r="85" spans="1:3" s="94" customFormat="1" ht="11.25">
      <c r="A85" s="95"/>
      <c r="B85" s="96"/>
      <c r="C85" s="97"/>
    </row>
    <row r="86" spans="1:3" s="94" customFormat="1" ht="11.25">
      <c r="A86" s="95"/>
      <c r="B86" s="96"/>
      <c r="C86" s="97"/>
    </row>
    <row r="87" spans="1:3" s="94" customFormat="1" ht="11.25">
      <c r="A87" s="95"/>
      <c r="B87" s="96"/>
      <c r="C87" s="97"/>
    </row>
    <row r="88" spans="1:3" s="94" customFormat="1" ht="11.25">
      <c r="A88" s="95"/>
      <c r="B88" s="96"/>
      <c r="C88" s="97"/>
    </row>
    <row r="89" spans="1:3" s="94" customFormat="1" ht="11.25">
      <c r="A89" s="95"/>
      <c r="B89" s="96"/>
      <c r="C89" s="97"/>
    </row>
    <row r="90" spans="1:3" s="94" customFormat="1" ht="11.25">
      <c r="A90" s="95"/>
      <c r="B90" s="96"/>
      <c r="C90" s="97"/>
    </row>
    <row r="91" spans="1:3" s="94" customFormat="1" ht="11.25">
      <c r="A91" s="95"/>
      <c r="B91" s="96"/>
      <c r="C91" s="97"/>
    </row>
    <row r="92" spans="1:3" s="94" customFormat="1" ht="11.25">
      <c r="A92" s="95"/>
      <c r="B92" s="96"/>
      <c r="C92" s="97"/>
    </row>
    <row r="93" spans="1:3" s="94" customFormat="1" ht="11.25">
      <c r="A93" s="95"/>
      <c r="B93" s="96"/>
      <c r="C93" s="97"/>
    </row>
    <row r="94" spans="1:3" s="94" customFormat="1" ht="11.25">
      <c r="A94" s="95"/>
      <c r="B94" s="96"/>
      <c r="C94" s="97"/>
    </row>
    <row r="95" spans="1:3" s="94" customFormat="1" ht="11.25">
      <c r="A95" s="95"/>
      <c r="B95" s="96"/>
      <c r="C95" s="97"/>
    </row>
    <row r="96" spans="1:3" s="94" customFormat="1" ht="11.25">
      <c r="A96" s="95"/>
      <c r="B96" s="96"/>
      <c r="C96" s="97"/>
    </row>
    <row r="97" spans="1:3" s="94" customFormat="1" ht="11.25">
      <c r="A97" s="95"/>
      <c r="B97" s="96"/>
      <c r="C97" s="97"/>
    </row>
    <row r="98" spans="1:3" s="94" customFormat="1" ht="11.25">
      <c r="A98" s="95"/>
      <c r="B98" s="96"/>
      <c r="C98" s="97"/>
    </row>
    <row r="99" spans="1:3" s="94" customFormat="1" ht="11.25">
      <c r="A99" s="95"/>
      <c r="B99" s="96"/>
      <c r="C99" s="97"/>
    </row>
    <row r="100" spans="1:3" s="94" customFormat="1" ht="11.25">
      <c r="A100" s="95"/>
      <c r="B100" s="96"/>
      <c r="C100" s="97"/>
    </row>
    <row r="101" spans="1:3" s="94" customFormat="1" ht="11.25">
      <c r="A101" s="95"/>
      <c r="B101" s="96"/>
      <c r="C101" s="97"/>
    </row>
    <row r="102" spans="1:3" s="94" customFormat="1" ht="11.25">
      <c r="A102" s="95"/>
      <c r="B102" s="96"/>
      <c r="C102" s="97"/>
    </row>
    <row r="103" spans="1:3" s="94" customFormat="1" ht="11.25">
      <c r="A103" s="95"/>
      <c r="B103" s="96"/>
      <c r="C103" s="97"/>
    </row>
    <row r="104" spans="1:3" s="94" customFormat="1" ht="11.25">
      <c r="A104" s="95"/>
      <c r="B104" s="96"/>
      <c r="C104" s="97"/>
    </row>
    <row r="105" spans="1:3" s="94" customFormat="1" ht="11.25">
      <c r="A105" s="95"/>
      <c r="B105" s="96"/>
      <c r="C105" s="97"/>
    </row>
    <row r="106" spans="1:3" s="94" customFormat="1" ht="11.25">
      <c r="A106" s="95"/>
      <c r="B106" s="96"/>
      <c r="C106" s="97"/>
    </row>
    <row r="107" spans="1:3" s="94" customFormat="1" ht="11.25">
      <c r="A107" s="95"/>
      <c r="B107" s="96"/>
      <c r="C107" s="97"/>
    </row>
    <row r="108" spans="1:3" s="94" customFormat="1" ht="11.25">
      <c r="A108" s="95"/>
      <c r="B108" s="96"/>
      <c r="C108" s="97"/>
    </row>
    <row r="109" spans="1:3" s="94" customFormat="1" ht="11.25">
      <c r="A109" s="95"/>
      <c r="B109" s="96"/>
      <c r="C109" s="97"/>
    </row>
    <row r="110" spans="1:3" s="94" customFormat="1" ht="11.25">
      <c r="A110" s="95"/>
      <c r="B110" s="96"/>
      <c r="C110" s="97"/>
    </row>
    <row r="111" spans="1:3" s="94" customFormat="1" ht="11.25">
      <c r="A111" s="95"/>
      <c r="B111" s="96"/>
      <c r="C111" s="97"/>
    </row>
    <row r="112" spans="1:3" s="94" customFormat="1" ht="11.25">
      <c r="A112" s="95"/>
      <c r="B112" s="96"/>
      <c r="C112" s="97"/>
    </row>
    <row r="113" spans="1:3" s="94" customFormat="1" ht="11.25">
      <c r="A113" s="95"/>
      <c r="B113" s="96"/>
      <c r="C113" s="97"/>
    </row>
    <row r="114" spans="1:3" s="94" customFormat="1" ht="11.25">
      <c r="A114" s="95"/>
      <c r="B114" s="96"/>
      <c r="C114" s="97"/>
    </row>
    <row r="115" spans="1:3" s="94" customFormat="1" ht="11.25">
      <c r="A115" s="95"/>
      <c r="B115" s="96"/>
      <c r="C115" s="97"/>
    </row>
    <row r="116" spans="1:3" s="94" customFormat="1" ht="11.25">
      <c r="A116" s="95"/>
      <c r="B116" s="96"/>
      <c r="C116" s="97"/>
    </row>
    <row r="117" spans="1:3" s="94" customFormat="1" ht="11.25">
      <c r="A117" s="95"/>
      <c r="B117" s="96"/>
      <c r="C117" s="97"/>
    </row>
    <row r="118" spans="1:3" s="94" customFormat="1" ht="11.25">
      <c r="A118" s="95"/>
      <c r="B118" s="96"/>
      <c r="C118" s="97"/>
    </row>
    <row r="119" spans="1:3" s="94" customFormat="1" ht="11.25">
      <c r="A119" s="95"/>
      <c r="B119" s="96"/>
      <c r="C119" s="97"/>
    </row>
    <row r="120" spans="1:3" s="94" customFormat="1" ht="11.25">
      <c r="A120" s="95"/>
      <c r="B120" s="96"/>
      <c r="C120" s="97"/>
    </row>
    <row r="121" spans="1:3" s="94" customFormat="1" ht="11.25">
      <c r="A121" s="95"/>
      <c r="B121" s="96"/>
      <c r="C121" s="97"/>
    </row>
    <row r="122" spans="1:3" s="94" customFormat="1" ht="11.25">
      <c r="A122" s="95"/>
      <c r="B122" s="96"/>
      <c r="C122" s="97"/>
    </row>
    <row r="123" spans="1:3" s="94" customFormat="1" ht="11.25">
      <c r="A123" s="95"/>
      <c r="B123" s="96"/>
      <c r="C123" s="97"/>
    </row>
    <row r="124" spans="1:3" s="94" customFormat="1" ht="11.25">
      <c r="A124" s="95"/>
      <c r="B124" s="96"/>
      <c r="C124" s="97"/>
    </row>
    <row r="125" spans="1:3" s="94" customFormat="1" ht="11.25">
      <c r="A125" s="95"/>
      <c r="B125" s="96"/>
      <c r="C125" s="97"/>
    </row>
    <row r="126" spans="1:3" s="94" customFormat="1" ht="11.25">
      <c r="A126" s="95"/>
      <c r="B126" s="96"/>
      <c r="C126" s="97"/>
    </row>
    <row r="127" spans="1:3" s="94" customFormat="1" ht="11.25">
      <c r="A127" s="95"/>
      <c r="B127" s="96"/>
      <c r="C127" s="97"/>
    </row>
    <row r="128" spans="1:3" s="94" customFormat="1" ht="11.25">
      <c r="A128" s="95"/>
      <c r="B128" s="96"/>
      <c r="C128" s="97"/>
    </row>
    <row r="129" spans="1:3" s="94" customFormat="1" ht="11.25">
      <c r="A129" s="95"/>
      <c r="B129" s="96"/>
      <c r="C129" s="97"/>
    </row>
    <row r="130" spans="1:3" s="94" customFormat="1" ht="11.25">
      <c r="A130" s="95"/>
      <c r="B130" s="96"/>
      <c r="C130" s="97"/>
    </row>
    <row r="131" spans="1:3" s="94" customFormat="1" ht="11.25">
      <c r="A131" s="95"/>
      <c r="B131" s="96"/>
      <c r="C131" s="97"/>
    </row>
    <row r="132" spans="1:3" s="94" customFormat="1" ht="11.25">
      <c r="A132" s="95"/>
      <c r="B132" s="96"/>
      <c r="C132" s="97"/>
    </row>
    <row r="133" spans="1:3" s="94" customFormat="1" ht="11.25">
      <c r="A133" s="95"/>
      <c r="B133" s="96"/>
      <c r="C133" s="97"/>
    </row>
    <row r="134" spans="1:3" s="94" customFormat="1" ht="11.25">
      <c r="A134" s="95"/>
      <c r="B134" s="96"/>
      <c r="C134" s="97"/>
    </row>
    <row r="135" spans="1:3" s="94" customFormat="1" ht="11.25">
      <c r="A135" s="95"/>
      <c r="B135" s="96"/>
      <c r="C135" s="97"/>
    </row>
    <row r="136" spans="1:3" s="94" customFormat="1" ht="11.25">
      <c r="A136" s="95"/>
      <c r="B136" s="96"/>
      <c r="C136" s="97"/>
    </row>
    <row r="137" spans="1:3" s="94" customFormat="1" ht="11.25">
      <c r="A137" s="95"/>
      <c r="B137" s="96"/>
      <c r="C137" s="97"/>
    </row>
    <row r="138" spans="1:3" s="94" customFormat="1" ht="11.25">
      <c r="A138" s="95"/>
      <c r="B138" s="96"/>
      <c r="C138" s="97"/>
    </row>
    <row r="139" spans="1:3" s="94" customFormat="1" ht="11.25">
      <c r="A139" s="95"/>
      <c r="B139" s="96"/>
      <c r="C139" s="97"/>
    </row>
    <row r="140" spans="1:3" s="94" customFormat="1" ht="11.25">
      <c r="A140" s="95"/>
      <c r="B140" s="96"/>
      <c r="C140" s="97"/>
    </row>
    <row r="141" spans="1:3" s="94" customFormat="1" ht="11.25">
      <c r="A141" s="95"/>
      <c r="B141" s="96"/>
      <c r="C141" s="97"/>
    </row>
    <row r="142" spans="1:3" s="94" customFormat="1" ht="11.25">
      <c r="A142" s="95"/>
      <c r="B142" s="96"/>
      <c r="C142" s="97"/>
    </row>
    <row r="143" spans="1:3" s="94" customFormat="1" ht="11.25">
      <c r="A143" s="95"/>
      <c r="B143" s="96"/>
      <c r="C143" s="97"/>
    </row>
    <row r="144" spans="1:3" s="94" customFormat="1" ht="11.25">
      <c r="A144" s="95"/>
      <c r="B144" s="96"/>
      <c r="C144" s="97"/>
    </row>
    <row r="145" spans="1:3" s="94" customFormat="1" ht="11.25">
      <c r="A145" s="95"/>
      <c r="B145" s="96"/>
      <c r="C145" s="97"/>
    </row>
    <row r="146" spans="1:3" s="94" customFormat="1" ht="11.25">
      <c r="A146" s="95"/>
      <c r="B146" s="96"/>
      <c r="C146" s="97"/>
    </row>
    <row r="147" spans="1:3" s="94" customFormat="1" ht="11.25">
      <c r="A147" s="95"/>
      <c r="B147" s="96"/>
      <c r="C147" s="97"/>
    </row>
    <row r="148" spans="1:3" s="94" customFormat="1" ht="11.25">
      <c r="A148" s="95"/>
      <c r="B148" s="96"/>
      <c r="C148" s="97"/>
    </row>
    <row r="149" spans="1:3" s="94" customFormat="1" ht="11.25">
      <c r="A149" s="95"/>
      <c r="B149" s="96"/>
      <c r="C149" s="97"/>
    </row>
    <row r="150" spans="1:3" s="94" customFormat="1" ht="11.25">
      <c r="A150" s="95"/>
      <c r="B150" s="96"/>
      <c r="C150" s="97"/>
    </row>
    <row r="151" spans="1:3" s="94" customFormat="1" ht="11.25">
      <c r="A151" s="95"/>
      <c r="B151" s="96"/>
      <c r="C151" s="97"/>
    </row>
    <row r="152" spans="1:3" s="94" customFormat="1" ht="11.25">
      <c r="A152" s="95"/>
      <c r="B152" s="96"/>
      <c r="C152" s="97"/>
    </row>
    <row r="153" spans="1:3" s="94" customFormat="1" ht="11.25">
      <c r="A153" s="95"/>
      <c r="B153" s="96"/>
      <c r="C153" s="97"/>
    </row>
    <row r="154" spans="1:3" s="94" customFormat="1" ht="11.25">
      <c r="A154" s="95"/>
      <c r="B154" s="96"/>
      <c r="C154" s="97"/>
    </row>
    <row r="155" spans="1:3" s="94" customFormat="1" ht="11.25">
      <c r="A155" s="95"/>
      <c r="B155" s="96"/>
      <c r="C155" s="97"/>
    </row>
    <row r="156" spans="1:3" s="94" customFormat="1" ht="11.25">
      <c r="A156" s="95"/>
      <c r="B156" s="96"/>
      <c r="C156" s="97"/>
    </row>
    <row r="157" spans="1:3" s="94" customFormat="1" ht="11.25">
      <c r="A157" s="95"/>
      <c r="B157" s="96"/>
      <c r="C157" s="97"/>
    </row>
    <row r="158" spans="1:3" s="94" customFormat="1" ht="11.25">
      <c r="A158" s="95"/>
      <c r="B158" s="96"/>
      <c r="C158" s="97"/>
    </row>
    <row r="159" spans="1:3" s="94" customFormat="1" ht="11.25">
      <c r="A159" s="95"/>
      <c r="B159" s="96"/>
      <c r="C159" s="97"/>
    </row>
    <row r="160" spans="1:3" s="94" customFormat="1" ht="11.25">
      <c r="A160" s="95"/>
      <c r="B160" s="96"/>
      <c r="C160" s="97"/>
    </row>
    <row r="161" spans="1:3" s="94" customFormat="1" ht="11.25">
      <c r="A161" s="95"/>
      <c r="B161" s="96"/>
      <c r="C161" s="97"/>
    </row>
    <row r="162" spans="1:3" s="94" customFormat="1" ht="11.25">
      <c r="A162" s="95"/>
      <c r="B162" s="96"/>
      <c r="C162" s="97"/>
    </row>
    <row r="163" spans="1:3" s="94" customFormat="1" ht="11.25">
      <c r="A163" s="95"/>
      <c r="B163" s="96"/>
      <c r="C163" s="97"/>
    </row>
    <row r="164" spans="1:3" s="94" customFormat="1" ht="11.25">
      <c r="A164" s="95"/>
      <c r="B164" s="96"/>
      <c r="C164" s="97"/>
    </row>
    <row r="165" spans="1:3" s="94" customFormat="1" ht="11.25">
      <c r="A165" s="95"/>
      <c r="B165" s="96"/>
      <c r="C165" s="97"/>
    </row>
    <row r="166" spans="1:3" s="94" customFormat="1" ht="11.25">
      <c r="A166" s="95"/>
      <c r="B166" s="96"/>
      <c r="C166" s="97"/>
    </row>
    <row r="167" spans="1:3" s="94" customFormat="1" ht="11.25">
      <c r="A167" s="95"/>
      <c r="B167" s="96"/>
      <c r="C167" s="97"/>
    </row>
    <row r="168" spans="1:3" s="94" customFormat="1" ht="11.25">
      <c r="A168" s="95"/>
      <c r="B168" s="96"/>
      <c r="C168" s="97"/>
    </row>
    <row r="169" spans="1:3" s="94" customFormat="1" ht="11.25">
      <c r="A169" s="95"/>
      <c r="B169" s="96"/>
      <c r="C169" s="97"/>
    </row>
    <row r="170" spans="1:3" s="94" customFormat="1" ht="11.25">
      <c r="A170" s="95"/>
      <c r="B170" s="96"/>
      <c r="C170" s="97"/>
    </row>
    <row r="171" spans="1:3" s="94" customFormat="1" ht="11.25">
      <c r="A171" s="95"/>
      <c r="B171" s="96"/>
      <c r="C171" s="97"/>
    </row>
    <row r="172" spans="1:3" s="94" customFormat="1" ht="11.25">
      <c r="A172" s="95"/>
      <c r="B172" s="96"/>
      <c r="C172" s="97"/>
    </row>
    <row r="173" spans="1:3" s="94" customFormat="1" ht="11.25">
      <c r="A173" s="95"/>
      <c r="B173" s="96"/>
      <c r="C173" s="97"/>
    </row>
    <row r="174" spans="1:3" s="94" customFormat="1" ht="11.25">
      <c r="A174" s="95"/>
      <c r="B174" s="96"/>
      <c r="C174" s="97"/>
    </row>
    <row r="175" spans="1:3" s="94" customFormat="1" ht="11.25">
      <c r="A175" s="95"/>
      <c r="B175" s="96"/>
      <c r="C175" s="97"/>
    </row>
    <row r="176" spans="1:3" s="94" customFormat="1" ht="11.25">
      <c r="A176" s="95"/>
      <c r="B176" s="96"/>
      <c r="C176" s="97"/>
    </row>
    <row r="177" spans="1:3" s="94" customFormat="1" ht="11.25">
      <c r="A177" s="95"/>
      <c r="B177" s="96"/>
      <c r="C177" s="97"/>
    </row>
    <row r="178" spans="1:3" s="94" customFormat="1" ht="11.25">
      <c r="A178" s="95"/>
      <c r="B178" s="96"/>
      <c r="C178" s="97"/>
    </row>
    <row r="179" spans="1:3" s="94" customFormat="1" ht="11.25">
      <c r="A179" s="95"/>
      <c r="B179" s="96"/>
      <c r="C179" s="97"/>
    </row>
    <row r="180" spans="1:3" s="94" customFormat="1" ht="11.25">
      <c r="A180" s="95"/>
      <c r="B180" s="96"/>
      <c r="C180" s="97"/>
    </row>
    <row r="181" spans="1:3" s="94" customFormat="1" ht="11.25">
      <c r="A181" s="95"/>
      <c r="B181" s="96"/>
      <c r="C181" s="97"/>
    </row>
    <row r="182" spans="1:3" s="94" customFormat="1" ht="11.25">
      <c r="A182" s="95"/>
      <c r="B182" s="96"/>
      <c r="C182" s="97"/>
    </row>
    <row r="183" spans="1:3" s="94" customFormat="1" ht="11.25">
      <c r="A183" s="95"/>
      <c r="B183" s="96"/>
      <c r="C183" s="97"/>
    </row>
    <row r="184" spans="1:3" s="94" customFormat="1" ht="11.25">
      <c r="A184" s="95"/>
      <c r="B184" s="96"/>
      <c r="C184" s="97"/>
    </row>
    <row r="185" spans="1:3" s="94" customFormat="1" ht="11.25">
      <c r="A185" s="95"/>
      <c r="B185" s="96"/>
      <c r="C185" s="97"/>
    </row>
    <row r="186" spans="1:3" s="94" customFormat="1" ht="11.25">
      <c r="A186" s="95"/>
      <c r="B186" s="96"/>
      <c r="C186" s="97"/>
    </row>
    <row r="187" spans="1:3" s="94" customFormat="1" ht="11.25">
      <c r="A187" s="95"/>
      <c r="B187" s="96"/>
      <c r="C187" s="97"/>
    </row>
    <row r="188" spans="1:3" s="94" customFormat="1" ht="11.25">
      <c r="A188" s="95"/>
      <c r="B188" s="96"/>
      <c r="C188" s="97"/>
    </row>
    <row r="189" spans="1:3" s="94" customFormat="1" ht="11.25">
      <c r="A189" s="95"/>
      <c r="B189" s="96"/>
      <c r="C189" s="97"/>
    </row>
    <row r="190" spans="1:3" s="94" customFormat="1" ht="11.25">
      <c r="A190" s="95"/>
      <c r="B190" s="96"/>
      <c r="C190" s="97"/>
    </row>
    <row r="191" spans="1:3" s="94" customFormat="1" ht="11.25">
      <c r="A191" s="95"/>
      <c r="B191" s="96"/>
      <c r="C191" s="97"/>
    </row>
    <row r="192" spans="1:3" s="94" customFormat="1" ht="11.25">
      <c r="A192" s="95"/>
      <c r="B192" s="96"/>
      <c r="C192" s="97"/>
    </row>
    <row r="193" spans="1:3" s="94" customFormat="1" ht="11.25">
      <c r="A193" s="95"/>
      <c r="B193" s="96"/>
      <c r="C193" s="97"/>
    </row>
    <row r="194" spans="1:3" s="94" customFormat="1" ht="11.25">
      <c r="A194" s="95"/>
      <c r="B194" s="96"/>
      <c r="C194" s="97"/>
    </row>
    <row r="195" spans="1:3" s="94" customFormat="1" ht="11.25">
      <c r="A195" s="95"/>
      <c r="B195" s="96"/>
      <c r="C195" s="97"/>
    </row>
    <row r="196" spans="1:3" s="94" customFormat="1" ht="11.25">
      <c r="A196" s="95"/>
      <c r="B196" s="96"/>
      <c r="C196" s="97"/>
    </row>
    <row r="197" spans="1:3" s="94" customFormat="1" ht="11.25">
      <c r="A197" s="95"/>
      <c r="B197" s="96"/>
      <c r="C197" s="97"/>
    </row>
    <row r="198" spans="1:3" s="94" customFormat="1" ht="11.25">
      <c r="A198" s="95"/>
      <c r="B198" s="96"/>
      <c r="C198" s="97"/>
    </row>
    <row r="199" spans="1:3" s="94" customFormat="1" ht="11.25">
      <c r="A199" s="95"/>
      <c r="B199" s="96"/>
      <c r="C199" s="97"/>
    </row>
    <row r="200" spans="1:3" s="94" customFormat="1" ht="11.25">
      <c r="A200" s="95"/>
      <c r="B200" s="96"/>
      <c r="C200" s="97"/>
    </row>
    <row r="201" spans="1:3" s="94" customFormat="1" ht="11.25">
      <c r="A201" s="95"/>
      <c r="B201" s="96"/>
      <c r="C201" s="97"/>
    </row>
    <row r="202" spans="1:3" s="94" customFormat="1" ht="11.25">
      <c r="A202" s="95"/>
      <c r="B202" s="96"/>
      <c r="C202" s="97"/>
    </row>
    <row r="203" spans="1:3" s="94" customFormat="1" ht="11.25">
      <c r="A203" s="95"/>
      <c r="B203" s="96"/>
      <c r="C203" s="97"/>
    </row>
    <row r="204" spans="1:3" s="94" customFormat="1" ht="11.25">
      <c r="A204" s="95"/>
      <c r="B204" s="96"/>
      <c r="C204" s="97"/>
    </row>
    <row r="205" spans="1:3" s="94" customFormat="1" ht="11.25">
      <c r="A205" s="95"/>
      <c r="B205" s="96"/>
      <c r="C205" s="97"/>
    </row>
    <row r="206" spans="1:3" s="94" customFormat="1" ht="11.25">
      <c r="A206" s="95"/>
      <c r="B206" s="96"/>
      <c r="C206" s="97"/>
    </row>
    <row r="207" spans="1:3" s="94" customFormat="1" ht="11.25">
      <c r="A207" s="95"/>
      <c r="B207" s="96"/>
      <c r="C207" s="97"/>
    </row>
    <row r="208" spans="1:3" s="94" customFormat="1" ht="11.25">
      <c r="A208" s="95"/>
      <c r="B208" s="96"/>
      <c r="C208" s="97"/>
    </row>
    <row r="209" spans="1:3" s="94" customFormat="1" ht="11.25">
      <c r="A209" s="95"/>
      <c r="B209" s="96"/>
      <c r="C209" s="97"/>
    </row>
    <row r="210" spans="1:3" s="94" customFormat="1" ht="11.25">
      <c r="A210" s="95"/>
      <c r="B210" s="96"/>
      <c r="C210" s="97"/>
    </row>
    <row r="211" spans="1:3" s="94" customFormat="1" ht="11.25">
      <c r="A211" s="95"/>
      <c r="B211" s="96"/>
      <c r="C211" s="97"/>
    </row>
    <row r="212" spans="1:3" s="94" customFormat="1" ht="11.25">
      <c r="A212" s="95"/>
      <c r="B212" s="96"/>
      <c r="C212" s="97"/>
    </row>
    <row r="213" spans="1:3" s="94" customFormat="1" ht="11.25">
      <c r="A213" s="95"/>
      <c r="B213" s="96"/>
      <c r="C213" s="97"/>
    </row>
    <row r="214" spans="1:3" s="94" customFormat="1" ht="11.25">
      <c r="A214" s="95"/>
      <c r="B214" s="96"/>
      <c r="C214" s="97"/>
    </row>
    <row r="215" spans="1:3" s="94" customFormat="1" ht="11.25">
      <c r="A215" s="95"/>
      <c r="B215" s="96"/>
      <c r="C215" s="97"/>
    </row>
    <row r="216" spans="1:3" s="94" customFormat="1" ht="11.25">
      <c r="A216" s="95"/>
      <c r="B216" s="96"/>
      <c r="C216" s="97"/>
    </row>
    <row r="217" spans="1:3" s="94" customFormat="1" ht="11.25">
      <c r="A217" s="95"/>
      <c r="B217" s="96"/>
      <c r="C217" s="97"/>
    </row>
    <row r="218" spans="1:3" s="94" customFormat="1" ht="11.25">
      <c r="A218" s="95"/>
      <c r="B218" s="96"/>
      <c r="C218" s="97"/>
    </row>
    <row r="219" spans="1:3" s="94" customFormat="1" ht="11.25">
      <c r="A219" s="95"/>
      <c r="B219" s="96"/>
      <c r="C219" s="97"/>
    </row>
    <row r="220" spans="1:3" s="94" customFormat="1" ht="11.25">
      <c r="A220" s="95"/>
      <c r="B220" s="96"/>
      <c r="C220" s="97"/>
    </row>
    <row r="221" spans="1:3" s="94" customFormat="1" ht="11.25">
      <c r="A221" s="95"/>
      <c r="B221" s="96"/>
      <c r="C221" s="97"/>
    </row>
    <row r="222" spans="1:3" s="94" customFormat="1" ht="11.25">
      <c r="A222" s="95"/>
      <c r="B222" s="96"/>
      <c r="C222" s="97"/>
    </row>
    <row r="223" spans="1:3" s="94" customFormat="1" ht="11.25">
      <c r="A223" s="95"/>
      <c r="B223" s="96"/>
      <c r="C223" s="97"/>
    </row>
    <row r="224" spans="1:3" s="94" customFormat="1" ht="11.25">
      <c r="A224" s="95"/>
      <c r="B224" s="96"/>
      <c r="C224" s="97"/>
    </row>
    <row r="225" spans="1:3" s="94" customFormat="1" ht="11.25">
      <c r="A225" s="95"/>
      <c r="B225" s="96"/>
      <c r="C225" s="97"/>
    </row>
    <row r="226" spans="1:3" s="94" customFormat="1" ht="11.25">
      <c r="A226" s="95"/>
      <c r="B226" s="96"/>
      <c r="C226" s="97"/>
    </row>
    <row r="227" spans="1:3" s="94" customFormat="1" ht="11.25">
      <c r="A227" s="95"/>
      <c r="B227" s="96"/>
      <c r="C227" s="97"/>
    </row>
    <row r="228" spans="1:3" s="94" customFormat="1" ht="11.25">
      <c r="A228" s="95"/>
      <c r="B228" s="96"/>
      <c r="C228" s="97"/>
    </row>
    <row r="229" spans="1:3" s="94" customFormat="1" ht="11.25">
      <c r="A229" s="95"/>
      <c r="B229" s="96"/>
      <c r="C229" s="97"/>
    </row>
    <row r="230" spans="1:3" s="94" customFormat="1" ht="11.25">
      <c r="A230" s="95"/>
      <c r="B230" s="96"/>
      <c r="C230" s="97"/>
    </row>
    <row r="231" spans="1:3" s="94" customFormat="1" ht="11.25">
      <c r="A231" s="95"/>
      <c r="B231" s="96"/>
      <c r="C231" s="97"/>
    </row>
    <row r="232" spans="1:3" s="94" customFormat="1" ht="11.25">
      <c r="A232" s="95"/>
      <c r="B232" s="96"/>
      <c r="C232" s="97"/>
    </row>
    <row r="233" spans="1:3" s="94" customFormat="1" ht="11.25">
      <c r="A233" s="95"/>
      <c r="B233" s="96"/>
      <c r="C233" s="97"/>
    </row>
    <row r="234" spans="1:3" s="94" customFormat="1" ht="11.25">
      <c r="A234" s="95"/>
      <c r="B234" s="96"/>
      <c r="C234" s="97"/>
    </row>
    <row r="235" spans="1:3" s="94" customFormat="1" ht="11.25">
      <c r="A235" s="95"/>
      <c r="B235" s="96"/>
      <c r="C235" s="97"/>
    </row>
    <row r="236" spans="1:3" s="94" customFormat="1" ht="11.25">
      <c r="A236" s="95"/>
      <c r="B236" s="96"/>
      <c r="C236" s="97"/>
    </row>
    <row r="237" spans="1:3" s="94" customFormat="1" ht="11.25">
      <c r="A237" s="95"/>
      <c r="B237" s="96"/>
      <c r="C237" s="97"/>
    </row>
    <row r="238" spans="1:3" s="94" customFormat="1" ht="11.25">
      <c r="A238" s="95"/>
      <c r="B238" s="96"/>
      <c r="C238" s="97"/>
    </row>
    <row r="239" spans="1:3" s="94" customFormat="1" ht="11.25">
      <c r="A239" s="95"/>
      <c r="B239" s="96"/>
      <c r="C239" s="97"/>
    </row>
    <row r="240" spans="1:3" s="94" customFormat="1" ht="11.25">
      <c r="A240" s="95"/>
      <c r="B240" s="96"/>
      <c r="C240" s="97"/>
    </row>
    <row r="241" spans="1:3" s="94" customFormat="1" ht="11.25">
      <c r="A241" s="95"/>
      <c r="B241" s="96"/>
      <c r="C241" s="97"/>
    </row>
    <row r="242" spans="1:3" s="94" customFormat="1" ht="11.25">
      <c r="A242" s="95"/>
      <c r="B242" s="96"/>
      <c r="C242" s="97"/>
    </row>
    <row r="243" spans="1:3" s="94" customFormat="1" ht="11.25">
      <c r="A243" s="95"/>
      <c r="B243" s="96"/>
      <c r="C243" s="97"/>
    </row>
    <row r="244" spans="1:3" s="94" customFormat="1" ht="11.25">
      <c r="A244" s="95"/>
      <c r="B244" s="96"/>
      <c r="C244" s="97"/>
    </row>
    <row r="245" spans="1:3" s="94" customFormat="1" ht="11.25">
      <c r="A245" s="95"/>
      <c r="B245" s="96"/>
      <c r="C245" s="97"/>
    </row>
    <row r="246" spans="1:3" s="94" customFormat="1" ht="11.25">
      <c r="A246" s="95"/>
      <c r="B246" s="96"/>
      <c r="C246" s="97"/>
    </row>
    <row r="247" spans="1:3" s="94" customFormat="1" ht="11.25">
      <c r="A247" s="95"/>
      <c r="B247" s="96"/>
      <c r="C247" s="97"/>
    </row>
    <row r="248" spans="1:3" s="94" customFormat="1" ht="11.25">
      <c r="A248" s="95"/>
      <c r="B248" s="96"/>
      <c r="C248" s="97"/>
    </row>
    <row r="249" spans="1:3" s="94" customFormat="1" ht="11.25">
      <c r="A249" s="95"/>
      <c r="B249" s="96"/>
      <c r="C249" s="97"/>
    </row>
    <row r="250" spans="1:3" s="94" customFormat="1" ht="11.25">
      <c r="A250" s="95"/>
      <c r="B250" s="96"/>
      <c r="C250" s="97"/>
    </row>
    <row r="251" spans="1:3" s="94" customFormat="1" ht="11.25">
      <c r="A251" s="95"/>
      <c r="B251" s="96"/>
      <c r="C251" s="97"/>
    </row>
    <row r="252" spans="1:3" s="94" customFormat="1" ht="11.25">
      <c r="A252" s="95"/>
      <c r="B252" s="96"/>
      <c r="C252" s="97"/>
    </row>
    <row r="253" spans="1:3" s="94" customFormat="1" ht="11.25">
      <c r="A253" s="95"/>
      <c r="B253" s="96"/>
      <c r="C253" s="97"/>
    </row>
    <row r="254" spans="1:3" s="94" customFormat="1" ht="11.25">
      <c r="A254" s="95"/>
      <c r="B254" s="96"/>
      <c r="C254" s="97"/>
    </row>
    <row r="255" spans="1:3" s="94" customFormat="1" ht="11.25">
      <c r="A255" s="95"/>
      <c r="B255" s="96"/>
      <c r="C255" s="97"/>
    </row>
    <row r="256" spans="1:3" s="94" customFormat="1" ht="11.25">
      <c r="A256" s="95"/>
      <c r="B256" s="96"/>
      <c r="C256" s="97"/>
    </row>
    <row r="257" spans="1:3" s="94" customFormat="1" ht="11.25">
      <c r="A257" s="95"/>
      <c r="B257" s="96"/>
      <c r="C257" s="97"/>
    </row>
    <row r="258" spans="1:3" s="94" customFormat="1" ht="11.25">
      <c r="A258" s="95"/>
      <c r="B258" s="96"/>
      <c r="C258" s="97"/>
    </row>
    <row r="259" spans="1:3" s="94" customFormat="1" ht="11.25">
      <c r="A259" s="95"/>
      <c r="B259" s="96"/>
      <c r="C259" s="97"/>
    </row>
    <row r="260" spans="1:3" s="94" customFormat="1" ht="11.25">
      <c r="A260" s="95"/>
      <c r="B260" s="96"/>
      <c r="C260" s="97"/>
    </row>
    <row r="261" spans="1:3" s="94" customFormat="1" ht="11.25">
      <c r="A261" s="95"/>
      <c r="B261" s="96"/>
      <c r="C261" s="97"/>
    </row>
    <row r="262" spans="1:3" s="94" customFormat="1" ht="11.25">
      <c r="A262" s="95"/>
      <c r="B262" s="96"/>
      <c r="C262" s="97"/>
    </row>
    <row r="263" spans="1:3" s="94" customFormat="1" ht="11.25">
      <c r="A263" s="95"/>
      <c r="B263" s="96"/>
      <c r="C263" s="97"/>
    </row>
    <row r="264" spans="1:3" s="94" customFormat="1" ht="11.25">
      <c r="A264" s="95"/>
      <c r="B264" s="96"/>
      <c r="C264" s="97"/>
    </row>
    <row r="265" spans="1:3" s="94" customFormat="1" ht="11.25">
      <c r="A265" s="95"/>
      <c r="B265" s="96"/>
      <c r="C265" s="97"/>
    </row>
    <row r="266" spans="1:3" s="94" customFormat="1" ht="11.25">
      <c r="A266" s="95"/>
      <c r="B266" s="96"/>
      <c r="C266" s="97"/>
    </row>
    <row r="267" spans="1:3" s="94" customFormat="1" ht="11.25">
      <c r="A267" s="95"/>
      <c r="B267" s="96"/>
      <c r="C267" s="97"/>
    </row>
    <row r="268" spans="1:3" s="94" customFormat="1" ht="11.25">
      <c r="A268" s="95"/>
      <c r="B268" s="96"/>
      <c r="C268" s="97"/>
    </row>
    <row r="269" spans="1:3" s="94" customFormat="1" ht="11.25">
      <c r="A269" s="95"/>
      <c r="B269" s="96"/>
      <c r="C269" s="97"/>
    </row>
    <row r="270" spans="1:3" s="94" customFormat="1" ht="11.25">
      <c r="A270" s="95"/>
      <c r="B270" s="96"/>
      <c r="C270" s="97"/>
    </row>
    <row r="271" spans="1:3" s="94" customFormat="1" ht="11.25">
      <c r="A271" s="95"/>
      <c r="B271" s="96"/>
      <c r="C271" s="97"/>
    </row>
    <row r="272" spans="1:3" s="94" customFormat="1" ht="11.25">
      <c r="A272" s="95"/>
      <c r="B272" s="96"/>
      <c r="C272" s="97"/>
    </row>
    <row r="273" spans="1:3" s="94" customFormat="1" ht="11.25">
      <c r="A273" s="95"/>
      <c r="B273" s="96"/>
      <c r="C273" s="97"/>
    </row>
    <row r="274" spans="1:3" s="94" customFormat="1" ht="11.25">
      <c r="A274" s="95"/>
      <c r="B274" s="96"/>
      <c r="C274" s="97"/>
    </row>
    <row r="275" spans="1:3" s="94" customFormat="1" ht="11.25">
      <c r="A275" s="95"/>
      <c r="B275" s="96"/>
      <c r="C275" s="97"/>
    </row>
    <row r="276" spans="1:3" s="94" customFormat="1" ht="11.25">
      <c r="A276" s="95"/>
      <c r="B276" s="96"/>
      <c r="C276" s="97"/>
    </row>
    <row r="277" spans="1:3" s="94" customFormat="1" ht="11.25">
      <c r="A277" s="95"/>
      <c r="B277" s="96"/>
      <c r="C277" s="97"/>
    </row>
    <row r="278" spans="1:3" s="94" customFormat="1" ht="11.25">
      <c r="A278" s="95"/>
      <c r="B278" s="96"/>
      <c r="C278" s="97"/>
    </row>
    <row r="279" spans="1:3" s="94" customFormat="1" ht="11.25">
      <c r="A279" s="95"/>
      <c r="B279" s="96"/>
      <c r="C279" s="97"/>
    </row>
    <row r="280" spans="1:3" s="94" customFormat="1" ht="11.25">
      <c r="A280" s="95"/>
      <c r="B280" s="96"/>
      <c r="C280" s="97"/>
    </row>
    <row r="281" spans="1:3" s="94" customFormat="1" ht="11.25">
      <c r="A281" s="95"/>
      <c r="B281" s="96"/>
      <c r="C281" s="97"/>
    </row>
    <row r="282" spans="1:3" s="94" customFormat="1" ht="11.25">
      <c r="A282" s="95"/>
      <c r="B282" s="96"/>
      <c r="C282" s="97"/>
    </row>
    <row r="283" spans="1:3" s="94" customFormat="1" ht="11.25">
      <c r="A283" s="95"/>
      <c r="B283" s="96"/>
      <c r="C283" s="97"/>
    </row>
    <row r="284" spans="1:3" s="94" customFormat="1" ht="11.25">
      <c r="A284" s="95"/>
      <c r="B284" s="96"/>
      <c r="C284" s="97"/>
    </row>
    <row r="285" spans="1:3" s="94" customFormat="1" ht="11.25">
      <c r="A285" s="95"/>
      <c r="B285" s="96"/>
      <c r="C285" s="97"/>
    </row>
    <row r="286" spans="1:3" s="94" customFormat="1" ht="11.25">
      <c r="A286" s="95"/>
      <c r="B286" s="96"/>
      <c r="C286" s="97"/>
    </row>
    <row r="287" spans="1:3" s="94" customFormat="1" ht="11.25">
      <c r="A287" s="95"/>
      <c r="B287" s="96"/>
      <c r="C287" s="97"/>
    </row>
    <row r="288" spans="1:3" s="94" customFormat="1" ht="11.25">
      <c r="A288" s="95"/>
      <c r="B288" s="96"/>
      <c r="C288" s="97"/>
    </row>
    <row r="289" spans="1:3" s="94" customFormat="1" ht="11.25">
      <c r="A289" s="95"/>
      <c r="B289" s="96"/>
      <c r="C289" s="97"/>
    </row>
    <row r="290" spans="1:3" s="94" customFormat="1" ht="11.25">
      <c r="A290" s="95"/>
      <c r="B290" s="96"/>
      <c r="C290" s="97"/>
    </row>
    <row r="291" spans="1:3" s="94" customFormat="1" ht="11.25">
      <c r="A291" s="95"/>
      <c r="B291" s="96"/>
      <c r="C291" s="97"/>
    </row>
    <row r="292" spans="1:3" s="94" customFormat="1" ht="11.25">
      <c r="A292" s="95"/>
      <c r="B292" s="96"/>
      <c r="C292" s="97"/>
    </row>
    <row r="293" spans="1:3" s="94" customFormat="1" ht="11.25">
      <c r="A293" s="95"/>
      <c r="B293" s="96"/>
      <c r="C293" s="97"/>
    </row>
    <row r="294" spans="1:3" s="94" customFormat="1" ht="11.25">
      <c r="A294" s="95"/>
      <c r="B294" s="96"/>
      <c r="C294" s="97"/>
    </row>
    <row r="295" spans="1:3" s="94" customFormat="1" ht="11.25">
      <c r="A295" s="95"/>
      <c r="B295" s="96"/>
      <c r="C295" s="97"/>
    </row>
    <row r="296" spans="1:3" s="94" customFormat="1" ht="11.25">
      <c r="A296" s="95"/>
      <c r="B296" s="96"/>
      <c r="C296" s="97"/>
    </row>
    <row r="297" spans="1:3" s="94" customFormat="1" ht="11.25">
      <c r="A297" s="95"/>
      <c r="B297" s="96"/>
      <c r="C297" s="97"/>
    </row>
    <row r="298" spans="1:3" s="94" customFormat="1" ht="11.25">
      <c r="A298" s="95"/>
      <c r="B298" s="96"/>
      <c r="C298" s="97"/>
    </row>
    <row r="299" spans="1:3" s="94" customFormat="1" ht="11.25">
      <c r="A299" s="95"/>
      <c r="B299" s="96"/>
      <c r="C299" s="97"/>
    </row>
    <row r="300" spans="1:3" s="94" customFormat="1" ht="11.25">
      <c r="A300" s="95"/>
      <c r="B300" s="96"/>
      <c r="C300" s="97"/>
    </row>
    <row r="301" spans="1:3" s="94" customFormat="1" ht="11.25">
      <c r="A301" s="95"/>
      <c r="B301" s="96"/>
      <c r="C301" s="97"/>
    </row>
    <row r="302" spans="1:3" s="94" customFormat="1" ht="11.25">
      <c r="A302" s="95"/>
      <c r="B302" s="96"/>
      <c r="C302" s="97"/>
    </row>
    <row r="303" spans="1:3" s="94" customFormat="1" ht="11.25">
      <c r="A303" s="95"/>
      <c r="B303" s="96"/>
      <c r="C303" s="97"/>
    </row>
    <row r="304" spans="1:3" s="94" customFormat="1" ht="11.25">
      <c r="A304" s="95"/>
      <c r="B304" s="96"/>
      <c r="C304" s="97"/>
    </row>
    <row r="305" spans="1:3" s="94" customFormat="1" ht="11.25">
      <c r="A305" s="95"/>
      <c r="B305" s="96"/>
      <c r="C305" s="97"/>
    </row>
    <row r="306" spans="1:3" s="94" customFormat="1" ht="11.25">
      <c r="A306" s="95"/>
      <c r="B306" s="96"/>
      <c r="C306" s="97"/>
    </row>
    <row r="307" spans="1:3" s="94" customFormat="1" ht="11.25">
      <c r="A307" s="95"/>
      <c r="B307" s="96"/>
      <c r="C307" s="97"/>
    </row>
    <row r="308" spans="1:3" s="94" customFormat="1" ht="11.25">
      <c r="A308" s="95"/>
      <c r="B308" s="96"/>
      <c r="C308" s="97"/>
    </row>
    <row r="309" spans="1:3" s="94" customFormat="1" ht="11.25">
      <c r="A309" s="95"/>
      <c r="B309" s="96"/>
      <c r="C309" s="97"/>
    </row>
    <row r="310" spans="1:3" s="94" customFormat="1" ht="11.25">
      <c r="A310" s="95"/>
      <c r="B310" s="96"/>
      <c r="C310" s="97"/>
    </row>
    <row r="311" spans="1:3" s="94" customFormat="1" ht="11.25">
      <c r="A311" s="95"/>
      <c r="B311" s="96"/>
      <c r="C311" s="97"/>
    </row>
    <row r="312" spans="1:3" s="94" customFormat="1" ht="11.25">
      <c r="A312" s="95"/>
      <c r="B312" s="96"/>
      <c r="C312" s="97"/>
    </row>
    <row r="313" spans="1:3" s="94" customFormat="1" ht="11.25">
      <c r="A313" s="95"/>
      <c r="B313" s="96"/>
      <c r="C313" s="97"/>
    </row>
    <row r="314" spans="1:3" s="94" customFormat="1" ht="11.25">
      <c r="A314" s="95"/>
      <c r="B314" s="96"/>
      <c r="C314" s="97"/>
    </row>
    <row r="315" spans="1:3" s="94" customFormat="1" ht="11.25">
      <c r="A315" s="95"/>
      <c r="B315" s="96"/>
      <c r="C315" s="97"/>
    </row>
    <row r="316" spans="1:3" s="94" customFormat="1" ht="11.25">
      <c r="A316" s="95"/>
      <c r="B316" s="96"/>
      <c r="C316" s="97"/>
    </row>
    <row r="317" spans="1:3" s="94" customFormat="1" ht="11.25">
      <c r="A317" s="95"/>
      <c r="B317" s="96"/>
      <c r="C317" s="97"/>
    </row>
    <row r="318" spans="1:3" s="94" customFormat="1" ht="11.25">
      <c r="A318" s="95"/>
      <c r="B318" s="96"/>
      <c r="C318" s="97"/>
    </row>
    <row r="319" spans="1:3" s="94" customFormat="1" ht="11.25">
      <c r="A319" s="95"/>
      <c r="B319" s="96"/>
      <c r="C319" s="97"/>
    </row>
    <row r="320" spans="1:3" s="94" customFormat="1" ht="11.25">
      <c r="A320" s="95"/>
      <c r="B320" s="96"/>
      <c r="C320" s="97"/>
    </row>
    <row r="321" spans="1:3" s="94" customFormat="1" ht="11.25">
      <c r="A321" s="95"/>
      <c r="B321" s="96"/>
      <c r="C321" s="97"/>
    </row>
    <row r="322" spans="1:3" s="94" customFormat="1" ht="11.25">
      <c r="A322" s="95"/>
      <c r="B322" s="96"/>
      <c r="C322" s="97"/>
    </row>
    <row r="323" spans="1:3" s="94" customFormat="1" ht="11.25">
      <c r="A323" s="95"/>
      <c r="B323" s="96"/>
      <c r="C323" s="97"/>
    </row>
    <row r="324" spans="1:3" s="94" customFormat="1" ht="11.25">
      <c r="A324" s="95"/>
      <c r="B324" s="96"/>
      <c r="C324" s="97"/>
    </row>
    <row r="325" spans="1:3" s="94" customFormat="1" ht="11.25">
      <c r="A325" s="95"/>
      <c r="B325" s="96"/>
      <c r="C325" s="97"/>
    </row>
    <row r="326" spans="1:3" s="94" customFormat="1" ht="11.25">
      <c r="A326" s="95"/>
      <c r="B326" s="96"/>
      <c r="C326" s="97"/>
    </row>
    <row r="327" spans="1:3" s="94" customFormat="1" ht="11.25">
      <c r="A327" s="95"/>
      <c r="B327" s="96"/>
      <c r="C327" s="97"/>
    </row>
    <row r="328" spans="1:3" s="94" customFormat="1" ht="11.25">
      <c r="A328" s="95"/>
      <c r="B328" s="96"/>
      <c r="C328" s="97"/>
    </row>
    <row r="329" spans="1:3" s="94" customFormat="1" ht="11.25">
      <c r="A329" s="95"/>
      <c r="B329" s="96"/>
      <c r="C329" s="97"/>
    </row>
    <row r="330" spans="1:3" s="94" customFormat="1" ht="11.25">
      <c r="A330" s="95"/>
      <c r="B330" s="96"/>
      <c r="C330" s="97"/>
    </row>
    <row r="331" spans="1:3" s="94" customFormat="1" ht="11.25">
      <c r="A331" s="95"/>
      <c r="B331" s="96"/>
      <c r="C331" s="97"/>
    </row>
    <row r="332" spans="1:3" s="94" customFormat="1" ht="11.25">
      <c r="A332" s="95"/>
      <c r="B332" s="96"/>
      <c r="C332" s="97"/>
    </row>
    <row r="333" spans="1:3" s="94" customFormat="1" ht="11.25">
      <c r="A333" s="95"/>
      <c r="B333" s="96"/>
      <c r="C333" s="97"/>
    </row>
    <row r="334" spans="1:3" s="94" customFormat="1" ht="11.25">
      <c r="A334" s="95"/>
      <c r="B334" s="96"/>
      <c r="C334" s="97"/>
    </row>
    <row r="335" spans="1:3" s="94" customFormat="1" ht="11.25">
      <c r="A335" s="95"/>
      <c r="B335" s="96"/>
      <c r="C335" s="97"/>
    </row>
    <row r="336" spans="1:3" s="94" customFormat="1" ht="11.25">
      <c r="A336" s="95"/>
      <c r="B336" s="96"/>
      <c r="C336" s="97"/>
    </row>
    <row r="337" spans="1:3" s="94" customFormat="1" ht="11.25">
      <c r="A337" s="95"/>
      <c r="B337" s="96"/>
      <c r="C337" s="97"/>
    </row>
    <row r="338" spans="1:3" s="94" customFormat="1" ht="11.25">
      <c r="A338" s="95"/>
      <c r="B338" s="96"/>
      <c r="C338" s="97"/>
    </row>
    <row r="339" spans="1:3" s="94" customFormat="1" ht="11.25">
      <c r="A339" s="95"/>
      <c r="B339" s="96"/>
      <c r="C339" s="97"/>
    </row>
    <row r="340" spans="1:3" s="94" customFormat="1" ht="11.25">
      <c r="A340" s="95"/>
      <c r="B340" s="96"/>
      <c r="C340" s="97"/>
    </row>
    <row r="341" spans="1:3" s="94" customFormat="1" ht="11.25">
      <c r="A341" s="95"/>
      <c r="B341" s="96"/>
      <c r="C341" s="97"/>
    </row>
    <row r="342" spans="1:3" s="94" customFormat="1" ht="11.25">
      <c r="A342" s="95"/>
      <c r="B342" s="96"/>
      <c r="C342" s="97"/>
    </row>
    <row r="343" spans="1:3" s="94" customFormat="1" ht="11.25">
      <c r="A343" s="95"/>
      <c r="B343" s="96"/>
      <c r="C343" s="97"/>
    </row>
    <row r="344" spans="1:3" s="94" customFormat="1" ht="11.25">
      <c r="A344" s="95"/>
      <c r="B344" s="96"/>
      <c r="C344" s="97"/>
    </row>
    <row r="345" spans="1:3" s="94" customFormat="1" ht="11.25">
      <c r="A345" s="95"/>
      <c r="B345" s="96"/>
      <c r="C345" s="97"/>
    </row>
    <row r="346" spans="1:3" s="94" customFormat="1" ht="11.25">
      <c r="A346" s="95"/>
      <c r="B346" s="96"/>
      <c r="C346" s="97"/>
    </row>
    <row r="347" spans="1:3" s="94" customFormat="1" ht="11.25">
      <c r="A347" s="95"/>
      <c r="B347" s="96"/>
      <c r="C347" s="97"/>
    </row>
    <row r="348" spans="1:3" s="94" customFormat="1" ht="11.25">
      <c r="A348" s="95"/>
      <c r="B348" s="96"/>
      <c r="C348" s="97"/>
    </row>
    <row r="349" spans="1:3" s="94" customFormat="1" ht="11.25">
      <c r="A349" s="95"/>
      <c r="B349" s="96"/>
      <c r="C349" s="97"/>
    </row>
    <row r="350" spans="1:3" s="94" customFormat="1" ht="11.25">
      <c r="A350" s="95"/>
      <c r="B350" s="96"/>
      <c r="C350" s="97"/>
    </row>
    <row r="351" spans="1:3" s="94" customFormat="1" ht="11.25">
      <c r="A351" s="95"/>
      <c r="B351" s="96"/>
      <c r="C351" s="97"/>
    </row>
    <row r="352" spans="1:3" s="94" customFormat="1" ht="11.25">
      <c r="A352" s="95"/>
      <c r="B352" s="96"/>
      <c r="C352" s="97"/>
    </row>
    <row r="353" spans="1:3" s="94" customFormat="1" ht="11.25">
      <c r="A353" s="95"/>
      <c r="B353" s="96"/>
      <c r="C353" s="97"/>
    </row>
    <row r="354" spans="1:3" s="94" customFormat="1" ht="11.25">
      <c r="A354" s="95"/>
      <c r="B354" s="96"/>
      <c r="C354" s="97"/>
    </row>
    <row r="355" spans="1:3" s="94" customFormat="1" ht="11.25">
      <c r="A355" s="95"/>
      <c r="B355" s="96"/>
      <c r="C355" s="97"/>
    </row>
    <row r="356" spans="1:3" s="94" customFormat="1" ht="11.25">
      <c r="A356" s="95"/>
      <c r="B356" s="96"/>
      <c r="C356" s="97"/>
    </row>
    <row r="357" spans="1:3" s="94" customFormat="1" ht="11.25">
      <c r="A357" s="95"/>
      <c r="B357" s="96"/>
      <c r="C357" s="97"/>
    </row>
    <row r="358" spans="1:3" s="94" customFormat="1" ht="11.25">
      <c r="A358" s="95"/>
      <c r="B358" s="96"/>
      <c r="C358" s="97"/>
    </row>
    <row r="359" spans="1:3" s="94" customFormat="1" ht="11.25">
      <c r="A359" s="95"/>
      <c r="B359" s="96"/>
      <c r="C359" s="97"/>
    </row>
    <row r="360" spans="1:3" s="94" customFormat="1" ht="11.25">
      <c r="A360" s="95"/>
      <c r="B360" s="96"/>
      <c r="C360" s="97"/>
    </row>
    <row r="361" spans="1:3" s="94" customFormat="1" ht="11.25">
      <c r="A361" s="95"/>
      <c r="B361" s="96"/>
      <c r="C361" s="97"/>
    </row>
    <row r="362" spans="1:3" s="94" customFormat="1" ht="11.25">
      <c r="A362" s="95"/>
      <c r="B362" s="96"/>
      <c r="C362" s="97"/>
    </row>
    <row r="363" spans="1:3" s="94" customFormat="1" ht="11.25">
      <c r="A363" s="95"/>
      <c r="B363" s="96"/>
      <c r="C363" s="97"/>
    </row>
    <row r="364" spans="1:3" s="94" customFormat="1" ht="11.25">
      <c r="A364" s="95"/>
      <c r="B364" s="96"/>
      <c r="C364" s="97"/>
    </row>
    <row r="365" spans="1:3" s="94" customFormat="1" ht="11.25">
      <c r="A365" s="95"/>
      <c r="B365" s="96"/>
      <c r="C365" s="97"/>
    </row>
    <row r="366" spans="1:3" s="94" customFormat="1" ht="11.25">
      <c r="A366" s="95"/>
      <c r="B366" s="96"/>
      <c r="C366" s="97"/>
    </row>
    <row r="367" spans="1:3" s="94" customFormat="1" ht="11.25">
      <c r="A367" s="95"/>
      <c r="B367" s="96"/>
      <c r="C367" s="97"/>
    </row>
    <row r="368" spans="1:3" s="94" customFormat="1" ht="11.25">
      <c r="A368" s="95"/>
      <c r="B368" s="96"/>
      <c r="C368" s="97"/>
    </row>
    <row r="369" spans="1:3" s="94" customFormat="1" ht="11.25">
      <c r="A369" s="95"/>
      <c r="B369" s="96"/>
      <c r="C369" s="97"/>
    </row>
    <row r="370" spans="1:3" s="94" customFormat="1" ht="11.25">
      <c r="A370" s="95"/>
      <c r="B370" s="96"/>
      <c r="C370" s="97"/>
    </row>
    <row r="371" spans="1:3" s="94" customFormat="1" ht="11.25">
      <c r="A371" s="95"/>
      <c r="B371" s="96"/>
      <c r="C371" s="97"/>
    </row>
    <row r="372" spans="1:3" s="94" customFormat="1" ht="11.25">
      <c r="A372" s="95"/>
      <c r="B372" s="96"/>
      <c r="C372" s="97"/>
    </row>
    <row r="373" spans="1:3" s="94" customFormat="1" ht="11.25">
      <c r="A373" s="95"/>
      <c r="B373" s="96"/>
      <c r="C373" s="97"/>
    </row>
    <row r="374" spans="1:3" s="94" customFormat="1" ht="11.25">
      <c r="A374" s="95"/>
      <c r="B374" s="96"/>
      <c r="C374" s="97"/>
    </row>
    <row r="375" spans="1:3" s="94" customFormat="1" ht="11.25">
      <c r="A375" s="95"/>
      <c r="B375" s="96"/>
      <c r="C375" s="97"/>
    </row>
    <row r="376" spans="1:3" s="94" customFormat="1" ht="11.25">
      <c r="A376" s="95"/>
      <c r="B376" s="96"/>
      <c r="C376" s="97"/>
    </row>
    <row r="377" spans="1:3" s="94" customFormat="1" ht="11.25">
      <c r="A377" s="95"/>
      <c r="B377" s="96"/>
      <c r="C377" s="97"/>
    </row>
    <row r="378" spans="1:3" s="94" customFormat="1" ht="11.25">
      <c r="A378" s="95"/>
      <c r="B378" s="96"/>
      <c r="C378" s="97"/>
    </row>
    <row r="379" spans="1:3" s="94" customFormat="1" ht="11.25">
      <c r="A379" s="95"/>
      <c r="B379" s="96"/>
      <c r="C379" s="97"/>
    </row>
    <row r="380" spans="1:3" s="94" customFormat="1" ht="11.25">
      <c r="A380" s="95"/>
      <c r="B380" s="96"/>
      <c r="C380" s="97"/>
    </row>
    <row r="381" spans="1:3" s="94" customFormat="1" ht="11.25">
      <c r="A381" s="95"/>
      <c r="B381" s="96"/>
      <c r="C381" s="97"/>
    </row>
    <row r="382" spans="1:3" s="94" customFormat="1" ht="11.25">
      <c r="A382" s="95"/>
      <c r="B382" s="96"/>
      <c r="C382" s="97"/>
    </row>
    <row r="383" spans="1:3" s="94" customFormat="1" ht="11.25">
      <c r="A383" s="95"/>
      <c r="B383" s="96"/>
      <c r="C383" s="97"/>
    </row>
    <row r="384" spans="1:3" s="94" customFormat="1" ht="11.25">
      <c r="A384" s="95"/>
      <c r="B384" s="96"/>
      <c r="C384" s="97"/>
    </row>
    <row r="385" spans="1:3" s="94" customFormat="1" ht="11.25">
      <c r="A385" s="95"/>
      <c r="B385" s="96"/>
      <c r="C385" s="97"/>
    </row>
    <row r="386" spans="1:3" s="94" customFormat="1" ht="11.25">
      <c r="A386" s="95"/>
      <c r="B386" s="96"/>
      <c r="C386" s="97"/>
    </row>
    <row r="387" spans="1:3" s="94" customFormat="1" ht="11.25">
      <c r="A387" s="95"/>
      <c r="B387" s="96"/>
      <c r="C387" s="97"/>
    </row>
    <row r="388" spans="1:3" s="94" customFormat="1" ht="11.25">
      <c r="A388" s="95"/>
      <c r="B388" s="96"/>
      <c r="C388" s="97"/>
    </row>
    <row r="389" spans="1:3" s="94" customFormat="1" ht="11.25">
      <c r="A389" s="95"/>
      <c r="B389" s="96"/>
      <c r="C389" s="97"/>
    </row>
    <row r="390" spans="1:3" s="94" customFormat="1" ht="11.25">
      <c r="A390" s="95"/>
      <c r="B390" s="96"/>
      <c r="C390" s="97"/>
    </row>
    <row r="391" spans="1:3" s="94" customFormat="1" ht="11.25">
      <c r="A391" s="95"/>
      <c r="B391" s="96"/>
      <c r="C391" s="97"/>
    </row>
    <row r="392" spans="1:3" s="94" customFormat="1" ht="11.25">
      <c r="A392" s="95"/>
      <c r="B392" s="96"/>
      <c r="C392" s="97"/>
    </row>
    <row r="393" spans="1:3" s="94" customFormat="1" ht="11.25">
      <c r="A393" s="95"/>
      <c r="B393" s="96"/>
      <c r="C393" s="97"/>
    </row>
    <row r="394" spans="1:3" s="94" customFormat="1" ht="11.25">
      <c r="A394" s="95"/>
      <c r="B394" s="96"/>
      <c r="C394" s="97"/>
    </row>
    <row r="395" spans="1:3" s="94" customFormat="1" ht="11.25">
      <c r="A395" s="95"/>
      <c r="B395" s="96"/>
      <c r="C395" s="97"/>
    </row>
    <row r="396" spans="1:3" s="94" customFormat="1" ht="11.25">
      <c r="A396" s="95"/>
      <c r="B396" s="96"/>
      <c r="C396" s="97"/>
    </row>
    <row r="397" spans="1:3" s="94" customFormat="1" ht="11.25">
      <c r="A397" s="95"/>
      <c r="B397" s="96"/>
      <c r="C397" s="97"/>
    </row>
    <row r="398" spans="1:3" s="94" customFormat="1" ht="11.25">
      <c r="A398" s="95"/>
      <c r="B398" s="96"/>
      <c r="C398" s="97"/>
    </row>
    <row r="399" spans="1:3" s="94" customFormat="1" ht="11.25">
      <c r="A399" s="95"/>
      <c r="B399" s="96"/>
      <c r="C399" s="97"/>
    </row>
    <row r="400" spans="1:3" s="94" customFormat="1" ht="11.25">
      <c r="A400" s="95"/>
      <c r="B400" s="96"/>
      <c r="C400" s="97"/>
    </row>
    <row r="401" spans="1:3" s="94" customFormat="1" ht="11.25">
      <c r="A401" s="95"/>
      <c r="B401" s="96"/>
      <c r="C401" s="97"/>
    </row>
    <row r="402" spans="1:3" s="94" customFormat="1" ht="11.25">
      <c r="A402" s="95"/>
      <c r="B402" s="96"/>
      <c r="C402" s="97"/>
    </row>
    <row r="403" spans="1:3" s="94" customFormat="1" ht="11.25">
      <c r="A403" s="95"/>
      <c r="B403" s="96"/>
      <c r="C403" s="97"/>
    </row>
    <row r="404" spans="1:3" s="94" customFormat="1" ht="11.25">
      <c r="A404" s="95"/>
      <c r="B404" s="96"/>
      <c r="C404" s="97"/>
    </row>
    <row r="405" spans="1:3" s="94" customFormat="1" ht="11.25">
      <c r="A405" s="95"/>
      <c r="B405" s="96"/>
      <c r="C405" s="97"/>
    </row>
    <row r="406" spans="1:3" s="94" customFormat="1" ht="11.25">
      <c r="A406" s="95"/>
      <c r="B406" s="96"/>
      <c r="C406" s="97"/>
    </row>
    <row r="407" spans="1:3" s="94" customFormat="1" ht="11.25">
      <c r="A407" s="95"/>
      <c r="B407" s="96"/>
      <c r="C407" s="97"/>
    </row>
    <row r="408" spans="1:3" s="94" customFormat="1" ht="11.25">
      <c r="A408" s="95"/>
      <c r="B408" s="96"/>
      <c r="C408" s="97"/>
    </row>
    <row r="409" spans="1:3" s="94" customFormat="1" ht="11.25">
      <c r="A409" s="95"/>
      <c r="B409" s="96"/>
      <c r="C409" s="97"/>
    </row>
    <row r="410" spans="1:3" s="94" customFormat="1" ht="11.25">
      <c r="A410" s="95"/>
      <c r="B410" s="96"/>
      <c r="C410" s="97"/>
    </row>
    <row r="411" spans="1:3" s="94" customFormat="1" ht="11.25">
      <c r="A411" s="95"/>
      <c r="B411" s="96"/>
      <c r="C411" s="97"/>
    </row>
    <row r="412" spans="1:3" s="94" customFormat="1" ht="11.25">
      <c r="A412" s="95"/>
      <c r="B412" s="96"/>
      <c r="C412" s="97"/>
    </row>
    <row r="413" spans="1:3" s="94" customFormat="1" ht="11.25">
      <c r="A413" s="95"/>
      <c r="B413" s="96"/>
      <c r="C413" s="97"/>
    </row>
    <row r="414" spans="1:3" s="94" customFormat="1" ht="11.25">
      <c r="A414" s="95"/>
      <c r="B414" s="96"/>
      <c r="C414" s="97"/>
    </row>
    <row r="415" spans="1:3" s="94" customFormat="1" ht="11.25">
      <c r="A415" s="95"/>
      <c r="B415" s="96"/>
      <c r="C415" s="97"/>
    </row>
    <row r="416" spans="1:3" s="94" customFormat="1" ht="11.25">
      <c r="A416" s="95"/>
      <c r="B416" s="96"/>
      <c r="C416" s="97"/>
    </row>
    <row r="417" spans="1:3" s="94" customFormat="1" ht="11.25">
      <c r="A417" s="95"/>
      <c r="B417" s="96"/>
      <c r="C417" s="97"/>
    </row>
    <row r="418" spans="1:3" s="94" customFormat="1" ht="11.25">
      <c r="A418" s="95"/>
      <c r="B418" s="96"/>
      <c r="C418" s="97"/>
    </row>
    <row r="419" spans="1:3" s="94" customFormat="1" ht="11.25">
      <c r="A419" s="95"/>
      <c r="B419" s="96"/>
      <c r="C419" s="97"/>
    </row>
    <row r="420" spans="1:3" s="94" customFormat="1" ht="11.25">
      <c r="A420" s="95"/>
      <c r="B420" s="96"/>
      <c r="C420" s="97"/>
    </row>
    <row r="421" spans="1:3" s="94" customFormat="1" ht="11.25">
      <c r="A421" s="95"/>
      <c r="B421" s="96"/>
      <c r="C421" s="97"/>
    </row>
    <row r="422" spans="1:3" s="94" customFormat="1" ht="11.25">
      <c r="A422" s="95"/>
      <c r="B422" s="96"/>
      <c r="C422" s="97"/>
    </row>
    <row r="423" spans="1:3" s="94" customFormat="1" ht="11.25">
      <c r="A423" s="95"/>
      <c r="B423" s="96"/>
      <c r="C423" s="97"/>
    </row>
    <row r="424" spans="1:3" s="94" customFormat="1" ht="11.25">
      <c r="A424" s="95"/>
      <c r="B424" s="96"/>
      <c r="C424" s="97"/>
    </row>
    <row r="425" spans="1:3" s="94" customFormat="1" ht="11.25">
      <c r="A425" s="95"/>
      <c r="B425" s="96"/>
      <c r="C425" s="97"/>
    </row>
    <row r="426" spans="1:3" s="94" customFormat="1" ht="11.25">
      <c r="A426" s="95"/>
      <c r="B426" s="96"/>
      <c r="C426" s="97"/>
    </row>
    <row r="427" spans="1:3" s="94" customFormat="1" ht="11.25">
      <c r="A427" s="95"/>
      <c r="B427" s="96"/>
      <c r="C427" s="97"/>
    </row>
    <row r="428" spans="1:3" s="94" customFormat="1" ht="11.25">
      <c r="A428" s="95"/>
      <c r="B428" s="96"/>
      <c r="C428" s="97"/>
    </row>
    <row r="429" spans="1:3" s="94" customFormat="1" ht="11.25">
      <c r="A429" s="95"/>
      <c r="B429" s="96"/>
      <c r="C429" s="97"/>
    </row>
    <row r="430" spans="1:3" s="94" customFormat="1" ht="11.25">
      <c r="A430" s="95"/>
      <c r="B430" s="96"/>
      <c r="C430" s="97"/>
    </row>
    <row r="431" spans="1:3" s="94" customFormat="1" ht="11.25">
      <c r="A431" s="95"/>
      <c r="B431" s="96"/>
      <c r="C431" s="97"/>
    </row>
    <row r="432" spans="1:3" s="94" customFormat="1" ht="11.25">
      <c r="A432" s="95"/>
      <c r="B432" s="96"/>
      <c r="C432" s="97"/>
    </row>
    <row r="433" spans="1:3" s="94" customFormat="1" ht="11.25">
      <c r="A433" s="95"/>
      <c r="B433" s="96"/>
      <c r="C433" s="97"/>
    </row>
    <row r="434" spans="1:3" s="94" customFormat="1" ht="11.25">
      <c r="A434" s="95"/>
      <c r="B434" s="96"/>
      <c r="C434" s="97"/>
    </row>
    <row r="435" spans="1:3" s="94" customFormat="1" ht="11.25">
      <c r="A435" s="95"/>
      <c r="B435" s="96"/>
      <c r="C435" s="97"/>
    </row>
    <row r="436" spans="1:3" s="94" customFormat="1" ht="11.25">
      <c r="A436" s="95"/>
      <c r="B436" s="96"/>
      <c r="C436" s="97"/>
    </row>
    <row r="437" spans="1:3" s="94" customFormat="1" ht="11.25">
      <c r="A437" s="95"/>
      <c r="B437" s="96"/>
      <c r="C437" s="97"/>
    </row>
    <row r="438" spans="1:3" s="94" customFormat="1" ht="11.25">
      <c r="A438" s="95"/>
      <c r="B438" s="96"/>
      <c r="C438" s="97"/>
    </row>
    <row r="439" spans="1:3" s="94" customFormat="1" ht="11.25">
      <c r="A439" s="95"/>
      <c r="B439" s="96"/>
      <c r="C439" s="97"/>
    </row>
    <row r="440" spans="1:3" s="94" customFormat="1" ht="11.25">
      <c r="A440" s="95"/>
      <c r="B440" s="96"/>
      <c r="C440" s="97"/>
    </row>
    <row r="441" spans="1:3" s="94" customFormat="1" ht="11.25">
      <c r="A441" s="95"/>
      <c r="B441" s="96"/>
      <c r="C441" s="97"/>
    </row>
    <row r="442" spans="1:3" s="94" customFormat="1" ht="11.25">
      <c r="A442" s="95"/>
      <c r="B442" s="96"/>
      <c r="C442" s="97"/>
    </row>
    <row r="443" spans="1:3" s="94" customFormat="1" ht="11.25">
      <c r="A443" s="95"/>
      <c r="B443" s="96"/>
      <c r="C443" s="97"/>
    </row>
    <row r="444" spans="1:3" s="94" customFormat="1" ht="11.25">
      <c r="A444" s="95"/>
      <c r="B444" s="96"/>
      <c r="C444" s="97"/>
    </row>
    <row r="445" spans="1:3" s="94" customFormat="1" ht="11.25">
      <c r="A445" s="95"/>
      <c r="B445" s="96"/>
      <c r="C445" s="97"/>
    </row>
    <row r="446" spans="1:3" s="94" customFormat="1" ht="11.25">
      <c r="A446" s="95"/>
      <c r="B446" s="96"/>
      <c r="C446" s="97"/>
    </row>
    <row r="447" spans="1:3" s="94" customFormat="1" ht="11.25">
      <c r="A447" s="95"/>
      <c r="B447" s="96"/>
      <c r="C447" s="97"/>
    </row>
    <row r="448" spans="1:3" s="94" customFormat="1" ht="11.25">
      <c r="A448" s="95"/>
      <c r="B448" s="96"/>
      <c r="C448" s="97"/>
    </row>
    <row r="449" spans="1:3" s="94" customFormat="1" ht="11.25">
      <c r="A449" s="95"/>
      <c r="B449" s="96"/>
      <c r="C449" s="97"/>
    </row>
    <row r="450" spans="1:3" s="94" customFormat="1" ht="11.25">
      <c r="A450" s="95"/>
      <c r="B450" s="96"/>
      <c r="C450" s="97"/>
    </row>
    <row r="451" spans="1:3" s="94" customFormat="1" ht="11.25">
      <c r="A451" s="95"/>
      <c r="B451" s="96"/>
      <c r="C451" s="97"/>
    </row>
    <row r="452" spans="1:3" s="94" customFormat="1" ht="11.25">
      <c r="A452" s="95"/>
      <c r="B452" s="96"/>
      <c r="C452" s="97"/>
    </row>
    <row r="453" spans="1:3" s="94" customFormat="1" ht="11.25">
      <c r="A453" s="95"/>
      <c r="B453" s="96"/>
      <c r="C453" s="97"/>
    </row>
    <row r="454" spans="1:3" s="94" customFormat="1" ht="11.25">
      <c r="A454" s="95"/>
      <c r="B454" s="96"/>
      <c r="C454" s="97"/>
    </row>
    <row r="455" spans="1:3" s="94" customFormat="1" ht="11.25">
      <c r="A455" s="95"/>
      <c r="B455" s="96"/>
      <c r="C455" s="97"/>
    </row>
    <row r="456" spans="1:3" s="94" customFormat="1" ht="11.25">
      <c r="A456" s="95"/>
      <c r="B456" s="96"/>
      <c r="C456" s="97"/>
    </row>
    <row r="457" spans="1:3" s="94" customFormat="1" ht="11.25">
      <c r="A457" s="95"/>
      <c r="B457" s="96"/>
      <c r="C457" s="97"/>
    </row>
    <row r="458" spans="1:3" s="94" customFormat="1" ht="11.25">
      <c r="A458" s="95"/>
      <c r="B458" s="96"/>
      <c r="C458" s="97"/>
    </row>
    <row r="459" spans="1:3" s="94" customFormat="1" ht="11.25">
      <c r="A459" s="95"/>
      <c r="B459" s="96"/>
      <c r="C459" s="97"/>
    </row>
    <row r="460" spans="1:3" s="94" customFormat="1" ht="11.25">
      <c r="A460" s="95"/>
      <c r="B460" s="96"/>
      <c r="C460" s="97"/>
    </row>
    <row r="461" spans="1:3" s="94" customFormat="1" ht="11.25">
      <c r="A461" s="95"/>
      <c r="B461" s="96"/>
      <c r="C461" s="97"/>
    </row>
    <row r="462" spans="1:3" s="94" customFormat="1" ht="11.25">
      <c r="A462" s="95"/>
      <c r="B462" s="96"/>
      <c r="C462" s="97"/>
    </row>
    <row r="463" spans="1:3" s="94" customFormat="1" ht="11.25">
      <c r="A463" s="95"/>
      <c r="B463" s="96"/>
      <c r="C463" s="97"/>
    </row>
    <row r="464" spans="1:3" s="94" customFormat="1" ht="11.25">
      <c r="A464" s="95"/>
      <c r="B464" s="96"/>
      <c r="C464" s="97"/>
    </row>
    <row r="465" spans="1:3" s="94" customFormat="1" ht="11.25">
      <c r="A465" s="95"/>
      <c r="B465" s="96"/>
      <c r="C465" s="97"/>
    </row>
    <row r="466" spans="1:3" s="94" customFormat="1" ht="11.25">
      <c r="A466" s="95"/>
      <c r="B466" s="96"/>
      <c r="C466" s="97"/>
    </row>
    <row r="467" spans="1:3" s="94" customFormat="1" ht="11.25">
      <c r="A467" s="95"/>
      <c r="B467" s="96"/>
      <c r="C467" s="97"/>
    </row>
    <row r="468" spans="1:3" s="94" customFormat="1" ht="11.25">
      <c r="A468" s="95"/>
      <c r="B468" s="96"/>
      <c r="C468" s="97"/>
    </row>
    <row r="469" spans="1:3" s="94" customFormat="1" ht="11.25">
      <c r="A469" s="95"/>
      <c r="B469" s="96"/>
      <c r="C469" s="97"/>
    </row>
    <row r="470" spans="1:3" s="94" customFormat="1" ht="11.25">
      <c r="A470" s="95"/>
      <c r="B470" s="96"/>
      <c r="C470" s="97"/>
    </row>
    <row r="471" spans="1:3" s="94" customFormat="1" ht="11.25">
      <c r="A471" s="95"/>
      <c r="B471" s="96"/>
      <c r="C471" s="97"/>
    </row>
    <row r="472" spans="1:3" s="94" customFormat="1" ht="11.25">
      <c r="A472" s="95"/>
      <c r="B472" s="96"/>
      <c r="C472" s="97"/>
    </row>
    <row r="473" spans="1:3" s="94" customFormat="1" ht="11.25">
      <c r="A473" s="95"/>
      <c r="B473" s="96"/>
      <c r="C473" s="97"/>
    </row>
    <row r="474" spans="1:3" s="94" customFormat="1" ht="11.25">
      <c r="A474" s="95"/>
      <c r="B474" s="96"/>
      <c r="C474" s="97"/>
    </row>
    <row r="475" spans="1:3" s="94" customFormat="1" ht="11.25">
      <c r="A475" s="95"/>
      <c r="B475" s="96"/>
      <c r="C475" s="97"/>
    </row>
    <row r="476" spans="1:3" s="94" customFormat="1" ht="11.25">
      <c r="A476" s="95"/>
      <c r="B476" s="96"/>
      <c r="C476" s="97"/>
    </row>
    <row r="477" spans="1:3" s="94" customFormat="1" ht="11.25">
      <c r="A477" s="95"/>
      <c r="B477" s="96"/>
      <c r="C477" s="97"/>
    </row>
    <row r="478" spans="1:3" s="94" customFormat="1" ht="11.25">
      <c r="A478" s="95"/>
      <c r="B478" s="96"/>
      <c r="C478" s="97"/>
    </row>
    <row r="479" spans="1:3" s="94" customFormat="1" ht="11.25">
      <c r="A479" s="95"/>
      <c r="B479" s="96"/>
      <c r="C479" s="97"/>
    </row>
    <row r="480" spans="1:3" s="94" customFormat="1" ht="11.25">
      <c r="A480" s="95"/>
      <c r="B480" s="96"/>
      <c r="C480" s="97"/>
    </row>
    <row r="481" spans="1:3" s="94" customFormat="1" ht="11.25">
      <c r="A481" s="95"/>
      <c r="B481" s="96"/>
      <c r="C481" s="97"/>
    </row>
    <row r="482" spans="1:3" s="94" customFormat="1" ht="11.25">
      <c r="A482" s="95"/>
      <c r="B482" s="96"/>
      <c r="C482" s="97"/>
    </row>
    <row r="483" spans="1:3" s="94" customFormat="1" ht="11.25">
      <c r="A483" s="95"/>
      <c r="B483" s="96"/>
      <c r="C483" s="97"/>
    </row>
    <row r="484" spans="1:3" s="94" customFormat="1" ht="11.25">
      <c r="A484" s="95"/>
      <c r="B484" s="96"/>
      <c r="C484" s="97"/>
    </row>
    <row r="485" spans="1:3" s="94" customFormat="1" ht="11.25">
      <c r="A485" s="95"/>
      <c r="B485" s="96"/>
      <c r="C485" s="97"/>
    </row>
    <row r="486" spans="1:3" s="94" customFormat="1" ht="11.25">
      <c r="A486" s="95"/>
      <c r="B486" s="96"/>
      <c r="C486" s="97"/>
    </row>
    <row r="487" spans="1:3" s="94" customFormat="1" ht="11.25">
      <c r="A487" s="95"/>
      <c r="B487" s="96"/>
      <c r="C487" s="97"/>
    </row>
    <row r="488" spans="1:3" s="94" customFormat="1" ht="11.25">
      <c r="A488" s="95"/>
      <c r="B488" s="96"/>
      <c r="C488" s="97"/>
    </row>
    <row r="489" spans="1:3" s="94" customFormat="1" ht="11.25">
      <c r="A489" s="95"/>
      <c r="B489" s="96"/>
      <c r="C489" s="97"/>
    </row>
    <row r="490" spans="1:3" s="94" customFormat="1" ht="11.25">
      <c r="A490" s="95"/>
      <c r="B490" s="96"/>
      <c r="C490" s="97"/>
    </row>
    <row r="491" spans="1:3" s="94" customFormat="1" ht="11.25">
      <c r="A491" s="95"/>
      <c r="B491" s="96"/>
      <c r="C491" s="97"/>
    </row>
    <row r="492" spans="1:3" s="94" customFormat="1" ht="11.25">
      <c r="A492" s="95"/>
      <c r="B492" s="96"/>
      <c r="C492" s="97"/>
    </row>
    <row r="493" spans="1:3" s="94" customFormat="1" ht="11.25">
      <c r="A493" s="95"/>
      <c r="B493" s="96"/>
      <c r="C493" s="97"/>
    </row>
    <row r="494" spans="1:3" s="94" customFormat="1" ht="11.25">
      <c r="A494" s="95"/>
      <c r="B494" s="96"/>
      <c r="C494" s="97"/>
    </row>
    <row r="495" spans="1:3" s="94" customFormat="1" ht="11.25">
      <c r="A495" s="95"/>
      <c r="B495" s="96"/>
      <c r="C495" s="97"/>
    </row>
    <row r="496" spans="1:3" s="94" customFormat="1" ht="11.25">
      <c r="A496" s="95"/>
      <c r="B496" s="96"/>
      <c r="C496" s="97"/>
    </row>
    <row r="497" spans="1:3" s="94" customFormat="1" ht="11.25">
      <c r="A497" s="95"/>
      <c r="B497" s="96"/>
      <c r="C497" s="97"/>
    </row>
    <row r="498" spans="1:3" s="94" customFormat="1" ht="11.25">
      <c r="A498" s="95"/>
      <c r="B498" s="96"/>
      <c r="C498" s="97"/>
    </row>
    <row r="499" spans="1:3" s="94" customFormat="1" ht="11.25">
      <c r="A499" s="95"/>
      <c r="B499" s="96"/>
      <c r="C499" s="97"/>
    </row>
    <row r="500" spans="1:3" s="94" customFormat="1" ht="11.25">
      <c r="A500" s="95"/>
      <c r="B500" s="96"/>
      <c r="C500" s="97"/>
    </row>
    <row r="501" spans="1:3" s="94" customFormat="1" ht="11.25">
      <c r="A501" s="95"/>
      <c r="B501" s="96"/>
      <c r="C501" s="97"/>
    </row>
    <row r="502" spans="1:3" s="94" customFormat="1" ht="11.25">
      <c r="A502" s="95"/>
      <c r="B502" s="96"/>
      <c r="C502" s="97"/>
    </row>
    <row r="503" spans="1:3" s="94" customFormat="1" ht="11.25">
      <c r="A503" s="95"/>
      <c r="B503" s="96"/>
      <c r="C503" s="97"/>
    </row>
    <row r="504" spans="1:3" s="94" customFormat="1" ht="11.25">
      <c r="A504" s="95"/>
      <c r="B504" s="96"/>
      <c r="C504" s="97"/>
    </row>
    <row r="505" spans="1:3" s="94" customFormat="1" ht="11.25">
      <c r="A505" s="95"/>
      <c r="B505" s="96"/>
      <c r="C505" s="97"/>
    </row>
    <row r="506" spans="1:3" s="94" customFormat="1" ht="11.25">
      <c r="A506" s="95"/>
      <c r="B506" s="96"/>
      <c r="C506" s="97"/>
    </row>
    <row r="507" spans="1:3" s="94" customFormat="1" ht="11.25">
      <c r="A507" s="95"/>
      <c r="B507" s="96"/>
      <c r="C507" s="97"/>
    </row>
    <row r="508" spans="1:3" s="94" customFormat="1" ht="11.25">
      <c r="A508" s="95"/>
      <c r="B508" s="96"/>
      <c r="C508" s="97"/>
    </row>
    <row r="509" spans="1:3" s="94" customFormat="1" ht="11.25">
      <c r="A509" s="95"/>
      <c r="B509" s="96"/>
      <c r="C509" s="97"/>
    </row>
    <row r="510" spans="1:3" s="94" customFormat="1" ht="11.25">
      <c r="A510" s="95"/>
      <c r="B510" s="96"/>
      <c r="C510" s="97"/>
    </row>
    <row r="511" spans="1:3" s="94" customFormat="1" ht="11.25">
      <c r="A511" s="95"/>
      <c r="B511" s="96"/>
      <c r="C511" s="97"/>
    </row>
    <row r="512" spans="1:3" s="94" customFormat="1" ht="11.25">
      <c r="A512" s="95"/>
      <c r="B512" s="96"/>
      <c r="C512" s="97"/>
    </row>
    <row r="513" spans="1:3" s="94" customFormat="1" ht="11.25">
      <c r="A513" s="95"/>
      <c r="B513" s="96"/>
      <c r="C513" s="97"/>
    </row>
    <row r="514" spans="1:3" s="94" customFormat="1" ht="11.25">
      <c r="A514" s="95"/>
      <c r="B514" s="96"/>
      <c r="C514" s="97"/>
    </row>
    <row r="515" spans="1:3" s="94" customFormat="1" ht="11.25">
      <c r="A515" s="95"/>
      <c r="B515" s="96"/>
      <c r="C515" s="97"/>
    </row>
    <row r="516" spans="1:3" s="94" customFormat="1" ht="11.25">
      <c r="A516" s="95"/>
      <c r="B516" s="96"/>
      <c r="C516" s="97"/>
    </row>
    <row r="517" spans="1:3" s="94" customFormat="1" ht="11.25">
      <c r="A517" s="95"/>
      <c r="B517" s="96"/>
      <c r="C517" s="97"/>
    </row>
    <row r="518" spans="1:3" s="94" customFormat="1" ht="11.25">
      <c r="A518" s="95"/>
      <c r="B518" s="96"/>
      <c r="C518" s="97"/>
    </row>
    <row r="519" spans="1:3" s="94" customFormat="1" ht="11.25">
      <c r="A519" s="95"/>
      <c r="B519" s="96"/>
      <c r="C519" s="97"/>
    </row>
    <row r="520" spans="1:3" s="94" customFormat="1" ht="11.25">
      <c r="A520" s="95"/>
      <c r="B520" s="96"/>
      <c r="C520" s="97"/>
    </row>
    <row r="521" spans="1:3" s="94" customFormat="1" ht="11.25">
      <c r="A521" s="95"/>
      <c r="B521" s="96"/>
      <c r="C521" s="97"/>
    </row>
    <row r="522" spans="1:3" s="94" customFormat="1" ht="11.25">
      <c r="A522" s="95"/>
      <c r="B522" s="96"/>
      <c r="C522" s="97"/>
    </row>
    <row r="523" spans="1:3" s="94" customFormat="1" ht="11.25">
      <c r="A523" s="95"/>
      <c r="B523" s="96"/>
      <c r="C523" s="97"/>
    </row>
    <row r="524" spans="1:3" s="94" customFormat="1" ht="11.25">
      <c r="A524" s="95"/>
      <c r="B524" s="96"/>
      <c r="C524" s="97"/>
    </row>
    <row r="525" spans="1:3" s="94" customFormat="1" ht="11.25">
      <c r="A525" s="95"/>
      <c r="B525" s="96"/>
      <c r="C525" s="97"/>
    </row>
    <row r="526" spans="1:3" s="94" customFormat="1" ht="11.25">
      <c r="A526" s="95"/>
      <c r="B526" s="96"/>
      <c r="C526" s="97"/>
    </row>
    <row r="527" spans="1:3" s="94" customFormat="1" ht="11.25">
      <c r="A527" s="95"/>
      <c r="B527" s="96"/>
      <c r="C527" s="97"/>
    </row>
    <row r="528" spans="1:3" s="94" customFormat="1" ht="11.25">
      <c r="A528" s="95"/>
      <c r="B528" s="96"/>
      <c r="C528" s="97"/>
    </row>
    <row r="529" spans="1:3" s="94" customFormat="1" ht="11.25">
      <c r="A529" s="95"/>
      <c r="B529" s="96"/>
      <c r="C529" s="97"/>
    </row>
    <row r="530" spans="1:3" s="94" customFormat="1" ht="11.25">
      <c r="A530" s="95"/>
      <c r="B530" s="96"/>
      <c r="C530" s="97"/>
    </row>
    <row r="531" spans="1:3" s="94" customFormat="1" ht="11.25">
      <c r="A531" s="95"/>
      <c r="B531" s="96"/>
      <c r="C531" s="97"/>
    </row>
    <row r="532" spans="1:3" s="94" customFormat="1" ht="11.25">
      <c r="A532" s="95"/>
      <c r="B532" s="96"/>
      <c r="C532" s="97"/>
    </row>
    <row r="533" spans="1:3" s="94" customFormat="1" ht="11.25">
      <c r="A533" s="95"/>
      <c r="B533" s="96"/>
      <c r="C533" s="97"/>
    </row>
    <row r="534" spans="1:3" s="94" customFormat="1" ht="11.25">
      <c r="A534" s="95"/>
      <c r="B534" s="96"/>
      <c r="C534" s="97"/>
    </row>
    <row r="535" spans="1:3" s="94" customFormat="1" ht="11.25">
      <c r="A535" s="95"/>
      <c r="B535" s="96"/>
      <c r="C535" s="97"/>
    </row>
    <row r="536" spans="1:3" s="94" customFormat="1" ht="11.25">
      <c r="A536" s="95"/>
      <c r="B536" s="96"/>
      <c r="C536" s="97"/>
    </row>
    <row r="537" spans="1:3" s="94" customFormat="1" ht="11.25">
      <c r="A537" s="95"/>
      <c r="B537" s="96"/>
      <c r="C537" s="97"/>
    </row>
    <row r="538" spans="1:3" s="94" customFormat="1" ht="11.25">
      <c r="A538" s="95"/>
      <c r="B538" s="96"/>
      <c r="C538" s="97"/>
    </row>
    <row r="539" spans="1:3" s="94" customFormat="1" ht="11.25">
      <c r="A539" s="95"/>
      <c r="B539" s="96"/>
      <c r="C539" s="97"/>
    </row>
    <row r="540" spans="1:3" s="94" customFormat="1" ht="11.25">
      <c r="A540" s="95"/>
      <c r="B540" s="96"/>
      <c r="C540" s="97"/>
    </row>
    <row r="541" spans="1:3" s="94" customFormat="1" ht="11.25">
      <c r="A541" s="95"/>
      <c r="B541" s="96"/>
      <c r="C541" s="97"/>
    </row>
    <row r="542" spans="1:3" s="94" customFormat="1" ht="11.25">
      <c r="A542" s="95"/>
      <c r="B542" s="96"/>
      <c r="C542" s="97"/>
    </row>
    <row r="543" spans="1:3" s="94" customFormat="1" ht="11.25">
      <c r="A543" s="95"/>
      <c r="B543" s="96"/>
      <c r="C543" s="97"/>
    </row>
    <row r="544" spans="1:3" s="94" customFormat="1" ht="11.25">
      <c r="A544" s="95"/>
      <c r="B544" s="96"/>
      <c r="C544" s="97"/>
    </row>
    <row r="545" spans="1:3" s="94" customFormat="1" ht="11.25">
      <c r="A545" s="95"/>
      <c r="B545" s="96"/>
      <c r="C545" s="97"/>
    </row>
    <row r="546" spans="1:3" s="94" customFormat="1" ht="11.25">
      <c r="A546" s="95"/>
      <c r="B546" s="96"/>
      <c r="C546" s="97"/>
    </row>
    <row r="547" spans="1:3" s="94" customFormat="1" ht="11.25">
      <c r="A547" s="95"/>
      <c r="B547" s="96"/>
      <c r="C547" s="97"/>
    </row>
    <row r="548" spans="1:3" s="94" customFormat="1" ht="11.25">
      <c r="A548" s="95"/>
      <c r="B548" s="96"/>
      <c r="C548" s="97"/>
    </row>
    <row r="549" spans="1:3" s="94" customFormat="1" ht="11.25">
      <c r="A549" s="95"/>
      <c r="B549" s="96"/>
      <c r="C549" s="97"/>
    </row>
    <row r="550" spans="1:3" s="94" customFormat="1" ht="11.25">
      <c r="A550" s="95"/>
      <c r="B550" s="96"/>
      <c r="C550" s="97"/>
    </row>
    <row r="551" spans="1:3" s="94" customFormat="1" ht="11.25">
      <c r="A551" s="95"/>
      <c r="B551" s="96"/>
      <c r="C551" s="97"/>
    </row>
    <row r="552" spans="1:3" s="94" customFormat="1" ht="11.25">
      <c r="A552" s="95"/>
      <c r="B552" s="96"/>
      <c r="C552" s="97"/>
    </row>
    <row r="553" spans="1:3" s="94" customFormat="1" ht="11.25">
      <c r="A553" s="95"/>
      <c r="B553" s="96"/>
      <c r="C553" s="97"/>
    </row>
    <row r="554" spans="1:3" s="94" customFormat="1" ht="11.25">
      <c r="A554" s="95"/>
      <c r="B554" s="96"/>
      <c r="C554" s="97"/>
    </row>
    <row r="555" spans="1:3" s="94" customFormat="1" ht="11.25">
      <c r="A555" s="95"/>
      <c r="B555" s="96"/>
      <c r="C555" s="97"/>
    </row>
    <row r="556" spans="1:3" s="94" customFormat="1" ht="11.25">
      <c r="A556" s="95"/>
      <c r="B556" s="96"/>
      <c r="C556" s="97"/>
    </row>
    <row r="557" spans="1:3" s="94" customFormat="1" ht="11.25">
      <c r="A557" s="95"/>
      <c r="B557" s="96"/>
      <c r="C557" s="97"/>
    </row>
    <row r="558" spans="1:3" s="94" customFormat="1" ht="11.25">
      <c r="A558" s="95"/>
      <c r="B558" s="96"/>
      <c r="C558" s="97"/>
    </row>
    <row r="559" spans="1:3" s="94" customFormat="1" ht="11.25">
      <c r="A559" s="95"/>
      <c r="B559" s="96"/>
      <c r="C559" s="97"/>
    </row>
    <row r="560" spans="1:3" s="94" customFormat="1" ht="11.25">
      <c r="A560" s="95"/>
      <c r="B560" s="96"/>
      <c r="C560" s="97"/>
    </row>
    <row r="561" spans="1:3" s="94" customFormat="1" ht="11.25">
      <c r="A561" s="95"/>
      <c r="B561" s="96"/>
      <c r="C561" s="97"/>
    </row>
    <row r="562" spans="1:3" s="94" customFormat="1" ht="11.25">
      <c r="A562" s="95"/>
      <c r="B562" s="96"/>
      <c r="C562" s="97"/>
    </row>
    <row r="563" spans="1:3" s="94" customFormat="1" ht="11.25">
      <c r="A563" s="95"/>
      <c r="B563" s="96"/>
      <c r="C563" s="97"/>
    </row>
    <row r="564" spans="1:3" s="94" customFormat="1" ht="11.25">
      <c r="A564" s="95"/>
      <c r="B564" s="96"/>
      <c r="C564" s="97"/>
    </row>
    <row r="565" spans="1:3" s="94" customFormat="1" ht="11.25">
      <c r="A565" s="95"/>
      <c r="B565" s="96"/>
      <c r="C565" s="97"/>
    </row>
    <row r="566" spans="1:3" s="94" customFormat="1" ht="11.25">
      <c r="A566" s="95"/>
      <c r="B566" s="96"/>
      <c r="C566" s="97"/>
    </row>
    <row r="567" spans="1:3" s="94" customFormat="1" ht="11.25">
      <c r="A567" s="95"/>
      <c r="B567" s="96"/>
      <c r="C567" s="97"/>
    </row>
    <row r="568" spans="1:3" s="94" customFormat="1" ht="11.25">
      <c r="A568" s="95"/>
      <c r="B568" s="96"/>
      <c r="C568" s="97"/>
    </row>
    <row r="569" spans="1:3" s="94" customFormat="1" ht="11.25">
      <c r="A569" s="95"/>
      <c r="B569" s="96"/>
      <c r="C569" s="97"/>
    </row>
    <row r="570" spans="1:3" s="94" customFormat="1" ht="11.25">
      <c r="A570" s="95"/>
      <c r="B570" s="96"/>
      <c r="C570" s="97"/>
    </row>
    <row r="571" spans="1:3" s="94" customFormat="1" ht="11.25">
      <c r="A571" s="95"/>
      <c r="B571" s="96"/>
      <c r="C571" s="97"/>
    </row>
    <row r="572" spans="1:3" s="94" customFormat="1" ht="11.25">
      <c r="A572" s="95"/>
      <c r="B572" s="96"/>
      <c r="C572" s="97"/>
    </row>
    <row r="573" spans="1:3" s="94" customFormat="1" ht="11.25">
      <c r="A573" s="95"/>
      <c r="B573" s="96"/>
      <c r="C573" s="97"/>
    </row>
    <row r="574" spans="1:3" s="94" customFormat="1" ht="11.25">
      <c r="A574" s="95"/>
      <c r="B574" s="96"/>
      <c r="C574" s="97"/>
    </row>
    <row r="575" spans="1:3" s="94" customFormat="1" ht="11.25">
      <c r="A575" s="95"/>
      <c r="B575" s="96"/>
      <c r="C575" s="97"/>
    </row>
    <row r="576" spans="1:3" s="94" customFormat="1" ht="11.25">
      <c r="A576" s="95"/>
      <c r="B576" s="96"/>
      <c r="C576" s="97"/>
    </row>
    <row r="577" spans="1:3" s="94" customFormat="1" ht="11.25">
      <c r="A577" s="95"/>
      <c r="B577" s="96"/>
      <c r="C577" s="97"/>
    </row>
    <row r="578" spans="1:3" s="94" customFormat="1" ht="11.25">
      <c r="A578" s="95"/>
      <c r="B578" s="96"/>
      <c r="C578" s="97"/>
    </row>
    <row r="579" spans="1:3" s="94" customFormat="1" ht="11.25">
      <c r="A579" s="95"/>
      <c r="B579" s="96"/>
      <c r="C579" s="97"/>
    </row>
    <row r="580" spans="1:3" s="94" customFormat="1" ht="11.25">
      <c r="A580" s="95"/>
      <c r="B580" s="96"/>
      <c r="C580" s="97"/>
    </row>
    <row r="581" spans="1:3" s="94" customFormat="1" ht="11.25">
      <c r="A581" s="95"/>
      <c r="B581" s="96"/>
      <c r="C581" s="97"/>
    </row>
    <row r="582" spans="1:3" s="94" customFormat="1" ht="11.25">
      <c r="A582" s="95"/>
      <c r="B582" s="96"/>
      <c r="C582" s="97"/>
    </row>
    <row r="583" spans="1:3" s="94" customFormat="1" ht="11.25">
      <c r="A583" s="95"/>
      <c r="B583" s="96"/>
      <c r="C583" s="97"/>
    </row>
    <row r="584" spans="1:3" s="94" customFormat="1" ht="11.25">
      <c r="A584" s="95"/>
      <c r="B584" s="96"/>
      <c r="C584" s="97"/>
    </row>
    <row r="585" spans="1:3" s="94" customFormat="1" ht="11.25">
      <c r="A585" s="95"/>
      <c r="B585" s="96"/>
      <c r="C585" s="97"/>
    </row>
    <row r="586" spans="1:3" s="94" customFormat="1" ht="11.25">
      <c r="A586" s="95"/>
      <c r="B586" s="96"/>
      <c r="C586" s="97"/>
    </row>
    <row r="587" spans="1:3" s="94" customFormat="1" ht="11.25">
      <c r="A587" s="95"/>
      <c r="B587" s="96"/>
      <c r="C587" s="97"/>
    </row>
    <row r="588" spans="1:3" s="94" customFormat="1" ht="11.25">
      <c r="A588" s="95"/>
      <c r="B588" s="96"/>
      <c r="C588" s="97"/>
    </row>
    <row r="589" spans="1:3" s="94" customFormat="1" ht="11.25">
      <c r="A589" s="95"/>
      <c r="B589" s="96"/>
      <c r="C589" s="97"/>
    </row>
    <row r="590" spans="1:3" s="94" customFormat="1" ht="11.25">
      <c r="A590" s="95"/>
      <c r="B590" s="96"/>
      <c r="C590" s="97"/>
    </row>
    <row r="591" spans="1:3" s="94" customFormat="1" ht="11.25">
      <c r="A591" s="95"/>
      <c r="B591" s="96"/>
      <c r="C591" s="97"/>
    </row>
    <row r="592" spans="1:3" s="94" customFormat="1" ht="11.25">
      <c r="A592" s="95"/>
      <c r="B592" s="96"/>
      <c r="C592" s="97"/>
    </row>
    <row r="593" spans="1:3" s="94" customFormat="1" ht="11.25">
      <c r="A593" s="95"/>
      <c r="B593" s="96"/>
      <c r="C593" s="97"/>
    </row>
    <row r="594" spans="1:3" s="94" customFormat="1" ht="11.25">
      <c r="A594" s="95"/>
      <c r="B594" s="96"/>
      <c r="C594" s="97"/>
    </row>
    <row r="595" spans="1:3" s="94" customFormat="1" ht="11.25">
      <c r="A595" s="95"/>
      <c r="B595" s="96"/>
      <c r="C595" s="97"/>
    </row>
    <row r="596" spans="1:3" s="94" customFormat="1" ht="11.25">
      <c r="A596" s="95"/>
      <c r="B596" s="96"/>
      <c r="C596" s="97"/>
    </row>
    <row r="597" spans="1:3" s="94" customFormat="1" ht="11.25">
      <c r="A597" s="95"/>
      <c r="B597" s="96"/>
      <c r="C597" s="97"/>
    </row>
    <row r="598" spans="1:3" s="94" customFormat="1" ht="11.25">
      <c r="A598" s="95"/>
      <c r="B598" s="96"/>
      <c r="C598" s="97"/>
    </row>
    <row r="599" spans="1:3" s="94" customFormat="1" ht="11.25">
      <c r="A599" s="95"/>
      <c r="B599" s="96"/>
      <c r="C599" s="97"/>
    </row>
    <row r="600" spans="1:3" s="94" customFormat="1" ht="11.25">
      <c r="A600" s="95"/>
      <c r="B600" s="96"/>
      <c r="C600" s="97"/>
    </row>
    <row r="601" spans="1:3" s="94" customFormat="1" ht="11.25">
      <c r="A601" s="95"/>
      <c r="B601" s="96"/>
      <c r="C601" s="97"/>
    </row>
    <row r="602" spans="1:3" s="94" customFormat="1" ht="11.25">
      <c r="A602" s="95"/>
      <c r="B602" s="96"/>
      <c r="C602" s="97"/>
    </row>
    <row r="603" spans="1:3" s="94" customFormat="1" ht="11.25">
      <c r="A603" s="95"/>
      <c r="B603" s="96"/>
      <c r="C603" s="97"/>
    </row>
    <row r="604" spans="1:3" s="94" customFormat="1" ht="11.25">
      <c r="A604" s="95"/>
      <c r="B604" s="96"/>
      <c r="C604" s="97"/>
    </row>
    <row r="605" spans="1:3" s="94" customFormat="1" ht="11.25">
      <c r="A605" s="95"/>
      <c r="B605" s="96"/>
      <c r="C605" s="97"/>
    </row>
    <row r="606" spans="1:3" s="94" customFormat="1" ht="11.25">
      <c r="A606" s="95"/>
      <c r="B606" s="96"/>
      <c r="C606" s="97"/>
    </row>
    <row r="607" spans="1:3" s="94" customFormat="1" ht="11.25">
      <c r="A607" s="95"/>
      <c r="B607" s="96"/>
      <c r="C607" s="97"/>
    </row>
    <row r="608" spans="1:3" s="94" customFormat="1" ht="11.25">
      <c r="A608" s="95"/>
      <c r="B608" s="96"/>
      <c r="C608" s="97"/>
    </row>
    <row r="609" spans="1:3" s="94" customFormat="1" ht="11.25">
      <c r="A609" s="95"/>
      <c r="B609" s="96"/>
      <c r="C609" s="97"/>
    </row>
    <row r="610" spans="1:3" s="94" customFormat="1" ht="11.25">
      <c r="A610" s="95"/>
      <c r="B610" s="96"/>
      <c r="C610" s="97"/>
    </row>
    <row r="611" spans="1:3" s="94" customFormat="1" ht="11.25">
      <c r="A611" s="95"/>
      <c r="B611" s="96"/>
      <c r="C611" s="97"/>
    </row>
    <row r="612" spans="1:3" s="94" customFormat="1" ht="11.25">
      <c r="A612" s="95"/>
      <c r="B612" s="96"/>
      <c r="C612" s="97"/>
    </row>
    <row r="613" spans="1:3" s="94" customFormat="1" ht="11.25">
      <c r="A613" s="95"/>
      <c r="B613" s="96"/>
      <c r="C613" s="97"/>
    </row>
    <row r="614" spans="1:3" s="94" customFormat="1" ht="11.25">
      <c r="A614" s="95"/>
      <c r="B614" s="96"/>
      <c r="C614" s="97"/>
    </row>
    <row r="615" spans="1:3" s="94" customFormat="1" ht="11.25">
      <c r="A615" s="95"/>
      <c r="B615" s="96"/>
      <c r="C615" s="97"/>
    </row>
    <row r="616" spans="1:3" s="94" customFormat="1" ht="11.25">
      <c r="A616" s="95"/>
      <c r="B616" s="96"/>
      <c r="C616" s="97"/>
    </row>
    <row r="617" spans="1:3" s="94" customFormat="1" ht="11.25">
      <c r="A617" s="95"/>
      <c r="B617" s="96"/>
      <c r="C617" s="97"/>
    </row>
    <row r="618" spans="1:3" s="94" customFormat="1" ht="11.25">
      <c r="A618" s="95"/>
      <c r="B618" s="96"/>
      <c r="C618" s="97"/>
    </row>
    <row r="619" spans="1:3" s="94" customFormat="1" ht="11.25">
      <c r="A619" s="95"/>
      <c r="B619" s="96"/>
      <c r="C619" s="97"/>
    </row>
    <row r="620" spans="1:3" s="94" customFormat="1" ht="11.25">
      <c r="A620" s="95"/>
      <c r="B620" s="96"/>
      <c r="C620" s="97"/>
    </row>
    <row r="621" spans="1:3" s="94" customFormat="1" ht="11.25">
      <c r="A621" s="95"/>
      <c r="B621" s="96"/>
      <c r="C621" s="97"/>
    </row>
    <row r="622" spans="1:3" s="94" customFormat="1" ht="11.25">
      <c r="A622" s="95"/>
      <c r="B622" s="96"/>
      <c r="C622" s="97"/>
    </row>
    <row r="623" spans="1:3" s="94" customFormat="1" ht="11.25">
      <c r="A623" s="95"/>
      <c r="B623" s="96"/>
      <c r="C623" s="97"/>
    </row>
    <row r="624" spans="1:3" s="94" customFormat="1" ht="11.25">
      <c r="A624" s="95"/>
      <c r="B624" s="96"/>
      <c r="C624" s="97"/>
    </row>
    <row r="625" spans="1:3" s="94" customFormat="1" ht="11.25">
      <c r="A625" s="95"/>
      <c r="B625" s="96"/>
      <c r="C625" s="97"/>
    </row>
    <row r="626" spans="1:3" s="94" customFormat="1" ht="11.25">
      <c r="A626" s="95"/>
      <c r="B626" s="96"/>
      <c r="C626" s="97"/>
    </row>
    <row r="627" spans="1:3" s="94" customFormat="1" ht="11.25">
      <c r="A627" s="95"/>
      <c r="B627" s="96"/>
      <c r="C627" s="97"/>
    </row>
    <row r="628" spans="1:3" s="94" customFormat="1" ht="11.25">
      <c r="A628" s="95"/>
      <c r="B628" s="96"/>
      <c r="C628" s="97"/>
    </row>
    <row r="629" spans="1:3" s="94" customFormat="1" ht="11.25">
      <c r="A629" s="95"/>
      <c r="B629" s="96"/>
      <c r="C629" s="97"/>
    </row>
    <row r="630" spans="1:3" s="94" customFormat="1" ht="11.25">
      <c r="A630" s="95"/>
      <c r="B630" s="96"/>
      <c r="C630" s="97"/>
    </row>
    <row r="631" spans="1:3" s="94" customFormat="1" ht="11.25">
      <c r="A631" s="95"/>
      <c r="B631" s="96"/>
      <c r="C631" s="97"/>
    </row>
    <row r="632" spans="1:3" s="94" customFormat="1" ht="11.25">
      <c r="A632" s="95"/>
      <c r="B632" s="96"/>
      <c r="C632" s="97"/>
    </row>
    <row r="633" spans="1:3" s="94" customFormat="1" ht="11.25">
      <c r="A633" s="95"/>
      <c r="B633" s="96"/>
      <c r="C633" s="97"/>
    </row>
    <row r="634" spans="1:3" s="94" customFormat="1" ht="11.25">
      <c r="A634" s="95"/>
      <c r="B634" s="96"/>
      <c r="C634" s="97"/>
    </row>
    <row r="635" spans="1:3" s="94" customFormat="1" ht="11.25">
      <c r="A635" s="95"/>
      <c r="B635" s="96"/>
      <c r="C635" s="97"/>
    </row>
    <row r="636" spans="1:3" s="94" customFormat="1" ht="11.25">
      <c r="A636" s="95"/>
      <c r="B636" s="96"/>
      <c r="C636" s="97"/>
    </row>
    <row r="637" spans="1:3" s="94" customFormat="1" ht="11.25">
      <c r="A637" s="95"/>
      <c r="B637" s="96"/>
      <c r="C637" s="97"/>
    </row>
    <row r="638" spans="1:3" s="94" customFormat="1" ht="11.25">
      <c r="A638" s="95"/>
      <c r="B638" s="96"/>
      <c r="C638" s="97"/>
    </row>
    <row r="639" spans="1:3" s="94" customFormat="1" ht="11.25">
      <c r="A639" s="95"/>
      <c r="B639" s="96"/>
      <c r="C639" s="97"/>
    </row>
    <row r="640" spans="1:3" s="94" customFormat="1" ht="11.25">
      <c r="A640" s="95"/>
      <c r="B640" s="96"/>
      <c r="C640" s="97"/>
    </row>
    <row r="641" spans="1:3" s="94" customFormat="1" ht="11.25">
      <c r="A641" s="95"/>
      <c r="B641" s="96"/>
      <c r="C641" s="97"/>
    </row>
    <row r="642" spans="1:3" s="94" customFormat="1" ht="11.25">
      <c r="A642" s="95"/>
      <c r="B642" s="96"/>
      <c r="C642" s="97"/>
    </row>
    <row r="643" spans="1:3" s="94" customFormat="1" ht="11.25">
      <c r="A643" s="95"/>
      <c r="B643" s="96"/>
      <c r="C643" s="97"/>
    </row>
    <row r="644" spans="1:3" s="94" customFormat="1" ht="11.25">
      <c r="A644" s="95"/>
      <c r="B644" s="96"/>
      <c r="C644" s="97"/>
    </row>
    <row r="645" spans="1:3" s="94" customFormat="1" ht="11.25">
      <c r="A645" s="95"/>
      <c r="B645" s="96"/>
      <c r="C645" s="97"/>
    </row>
    <row r="646" spans="1:3" s="94" customFormat="1" ht="11.25">
      <c r="A646" s="95"/>
      <c r="B646" s="96"/>
      <c r="C646" s="97"/>
    </row>
    <row r="647" spans="1:3" s="94" customFormat="1" ht="11.25">
      <c r="A647" s="95"/>
      <c r="B647" s="96"/>
      <c r="C647" s="97"/>
    </row>
    <row r="648" spans="1:3" s="94" customFormat="1" ht="11.25">
      <c r="A648" s="95"/>
      <c r="B648" s="96"/>
      <c r="C648" s="97"/>
    </row>
    <row r="649" spans="1:3" s="94" customFormat="1" ht="11.25">
      <c r="A649" s="95"/>
      <c r="B649" s="96"/>
      <c r="C649" s="97"/>
    </row>
    <row r="650" spans="1:3" s="94" customFormat="1" ht="11.25">
      <c r="A650" s="95"/>
      <c r="B650" s="96"/>
      <c r="C650" s="97"/>
    </row>
    <row r="651" spans="1:3" s="94" customFormat="1" ht="11.25">
      <c r="A651" s="95"/>
      <c r="B651" s="96"/>
      <c r="C651" s="97"/>
    </row>
    <row r="652" spans="1:3" s="94" customFormat="1" ht="11.25">
      <c r="A652" s="95"/>
      <c r="B652" s="96"/>
      <c r="C652" s="97"/>
    </row>
    <row r="653" spans="1:3" s="94" customFormat="1" ht="11.25">
      <c r="A653" s="95"/>
      <c r="B653" s="96"/>
      <c r="C653" s="97"/>
    </row>
    <row r="654" spans="1:3" s="94" customFormat="1" ht="11.25">
      <c r="A654" s="95"/>
      <c r="B654" s="96"/>
      <c r="C654" s="97"/>
    </row>
    <row r="655" spans="1:3" s="94" customFormat="1" ht="11.25">
      <c r="A655" s="95"/>
      <c r="B655" s="96"/>
      <c r="C655" s="97"/>
    </row>
    <row r="656" spans="1:3" s="94" customFormat="1" ht="11.25">
      <c r="A656" s="95"/>
      <c r="B656" s="96"/>
      <c r="C656" s="97"/>
    </row>
    <row r="657" spans="1:3" s="94" customFormat="1" ht="11.25">
      <c r="A657" s="95"/>
      <c r="B657" s="96"/>
      <c r="C657" s="97"/>
    </row>
    <row r="658" spans="1:3" s="94" customFormat="1" ht="11.25">
      <c r="A658" s="95"/>
      <c r="B658" s="96"/>
      <c r="C658" s="97"/>
    </row>
    <row r="659" spans="1:3" s="94" customFormat="1" ht="11.25">
      <c r="A659" s="95"/>
      <c r="B659" s="96"/>
      <c r="C659" s="97"/>
    </row>
    <row r="660" spans="1:3" s="94" customFormat="1" ht="11.25">
      <c r="A660" s="95"/>
      <c r="B660" s="96"/>
      <c r="C660" s="97"/>
    </row>
    <row r="661" spans="1:3" s="94" customFormat="1" ht="11.25">
      <c r="A661" s="95"/>
      <c r="B661" s="96"/>
      <c r="C661" s="97"/>
    </row>
    <row r="662" spans="1:3" s="94" customFormat="1" ht="11.25">
      <c r="A662" s="95"/>
      <c r="B662" s="96"/>
      <c r="C662" s="97"/>
    </row>
    <row r="663" spans="1:3" s="94" customFormat="1" ht="11.25">
      <c r="A663" s="95"/>
      <c r="B663" s="96"/>
      <c r="C663" s="97"/>
    </row>
    <row r="664" spans="1:3" s="94" customFormat="1" ht="11.25">
      <c r="A664" s="95"/>
      <c r="B664" s="96"/>
      <c r="C664" s="97"/>
    </row>
    <row r="665" spans="1:3" s="94" customFormat="1" ht="11.25">
      <c r="A665" s="95"/>
      <c r="B665" s="96"/>
      <c r="C665" s="97"/>
    </row>
    <row r="666" spans="1:3" s="94" customFormat="1" ht="11.25">
      <c r="A666" s="95"/>
      <c r="B666" s="96"/>
      <c r="C666" s="97"/>
    </row>
    <row r="667" spans="1:3" s="94" customFormat="1" ht="11.25">
      <c r="A667" s="95"/>
      <c r="B667" s="96"/>
      <c r="C667" s="97"/>
    </row>
    <row r="668" spans="1:3" s="94" customFormat="1" ht="11.25">
      <c r="A668" s="95"/>
      <c r="B668" s="96"/>
      <c r="C668" s="97"/>
    </row>
    <row r="669" spans="1:3" s="94" customFormat="1" ht="11.25">
      <c r="A669" s="95"/>
      <c r="B669" s="96"/>
      <c r="C669" s="97"/>
    </row>
    <row r="670" spans="1:3" s="94" customFormat="1" ht="11.25">
      <c r="A670" s="95"/>
      <c r="B670" s="96"/>
      <c r="C670" s="97"/>
    </row>
    <row r="671" spans="1:3" s="94" customFormat="1" ht="11.25">
      <c r="A671" s="95"/>
      <c r="B671" s="96"/>
      <c r="C671" s="97"/>
    </row>
    <row r="672" spans="1:3" s="94" customFormat="1" ht="11.25">
      <c r="A672" s="95"/>
      <c r="B672" s="96"/>
      <c r="C672" s="97"/>
    </row>
    <row r="673" spans="1:3" s="94" customFormat="1" ht="11.25">
      <c r="A673" s="95"/>
      <c r="B673" s="96"/>
      <c r="C673" s="97"/>
    </row>
    <row r="674" spans="1:3" s="94" customFormat="1" ht="11.25">
      <c r="A674" s="95"/>
      <c r="B674" s="96"/>
      <c r="C674" s="97"/>
    </row>
    <row r="675" spans="1:3" s="94" customFormat="1" ht="11.25">
      <c r="A675" s="95"/>
      <c r="B675" s="96"/>
      <c r="C675" s="97"/>
    </row>
    <row r="676" spans="1:3" s="94" customFormat="1" ht="11.25">
      <c r="A676" s="95"/>
      <c r="B676" s="96"/>
      <c r="C676" s="97"/>
    </row>
    <row r="677" spans="1:3" s="94" customFormat="1" ht="11.25">
      <c r="A677" s="95"/>
      <c r="B677" s="96"/>
      <c r="C677" s="97"/>
    </row>
    <row r="678" spans="1:3" s="94" customFormat="1" ht="11.25">
      <c r="A678" s="95"/>
      <c r="B678" s="96"/>
      <c r="C678" s="97"/>
    </row>
    <row r="679" spans="1:3" s="94" customFormat="1" ht="11.25">
      <c r="A679" s="95"/>
      <c r="B679" s="96"/>
      <c r="C679" s="97"/>
    </row>
    <row r="680" spans="1:3" s="94" customFormat="1" ht="11.25">
      <c r="A680" s="95"/>
      <c r="B680" s="96"/>
      <c r="C680" s="97"/>
    </row>
    <row r="681" spans="1:3" s="94" customFormat="1" ht="11.25">
      <c r="A681" s="95"/>
      <c r="B681" s="96"/>
      <c r="C681" s="97"/>
    </row>
    <row r="682" spans="1:3" s="94" customFormat="1" ht="11.25">
      <c r="A682" s="95"/>
      <c r="B682" s="96"/>
      <c r="C682" s="97"/>
    </row>
    <row r="683" spans="1:3" s="94" customFormat="1" ht="11.25">
      <c r="A683" s="95"/>
      <c r="B683" s="96"/>
      <c r="C683" s="97"/>
    </row>
    <row r="684" spans="1:3" s="94" customFormat="1" ht="11.25">
      <c r="A684" s="95"/>
      <c r="B684" s="96"/>
      <c r="C684" s="97"/>
    </row>
    <row r="685" spans="1:3" s="94" customFormat="1" ht="11.25">
      <c r="A685" s="95"/>
      <c r="B685" s="96"/>
      <c r="C685" s="97"/>
    </row>
    <row r="686" spans="1:3" s="94" customFormat="1" ht="11.25">
      <c r="A686" s="95"/>
      <c r="B686" s="96"/>
      <c r="C686" s="97"/>
    </row>
    <row r="687" spans="1:3" s="94" customFormat="1" ht="11.25">
      <c r="A687" s="95"/>
      <c r="B687" s="96"/>
      <c r="C687" s="97"/>
    </row>
    <row r="688" spans="1:3" s="94" customFormat="1" ht="11.25">
      <c r="A688" s="95"/>
      <c r="B688" s="96"/>
      <c r="C688" s="97"/>
    </row>
    <row r="689" spans="1:3" s="94" customFormat="1" ht="11.25">
      <c r="A689" s="95"/>
      <c r="B689" s="96"/>
      <c r="C689" s="97"/>
    </row>
    <row r="690" spans="1:3" s="94" customFormat="1" ht="11.25">
      <c r="A690" s="95"/>
      <c r="B690" s="96"/>
      <c r="C690" s="97"/>
    </row>
    <row r="691" spans="1:3" s="94" customFormat="1" ht="11.25">
      <c r="A691" s="95"/>
      <c r="B691" s="96"/>
      <c r="C691" s="97"/>
    </row>
    <row r="692" spans="1:3" s="94" customFormat="1" ht="11.25">
      <c r="A692" s="95"/>
      <c r="B692" s="96"/>
      <c r="C692" s="97"/>
    </row>
    <row r="693" spans="1:3" s="94" customFormat="1" ht="11.25">
      <c r="A693" s="95"/>
      <c r="B693" s="96"/>
      <c r="C693" s="97"/>
    </row>
    <row r="694" spans="1:3" s="94" customFormat="1" ht="11.25">
      <c r="A694" s="95"/>
      <c r="B694" s="96"/>
      <c r="C694" s="97"/>
    </row>
    <row r="695" spans="1:3" s="94" customFormat="1" ht="11.25">
      <c r="A695" s="95"/>
      <c r="B695" s="96"/>
      <c r="C695" s="97"/>
    </row>
    <row r="696" spans="1:3" s="94" customFormat="1" ht="11.25">
      <c r="A696" s="95"/>
      <c r="B696" s="96"/>
      <c r="C696" s="97"/>
    </row>
    <row r="697" spans="1:3" s="94" customFormat="1" ht="11.25">
      <c r="A697" s="95"/>
      <c r="B697" s="96"/>
      <c r="C697" s="97"/>
    </row>
    <row r="698" spans="1:3" s="94" customFormat="1" ht="11.25">
      <c r="A698" s="95"/>
      <c r="B698" s="96"/>
      <c r="C698" s="97"/>
    </row>
    <row r="699" spans="1:3" s="94" customFormat="1" ht="11.25">
      <c r="A699" s="95"/>
      <c r="B699" s="96"/>
      <c r="C699" s="97"/>
    </row>
    <row r="700" spans="1:3" s="94" customFormat="1" ht="11.25">
      <c r="A700" s="95"/>
      <c r="B700" s="96"/>
      <c r="C700" s="97"/>
    </row>
    <row r="701" spans="1:3" s="94" customFormat="1" ht="11.25">
      <c r="A701" s="95"/>
      <c r="B701" s="96"/>
      <c r="C701" s="97"/>
    </row>
    <row r="702" spans="1:3" s="94" customFormat="1" ht="11.25">
      <c r="A702" s="95"/>
      <c r="B702" s="96"/>
      <c r="C702" s="97"/>
    </row>
    <row r="703" spans="1:3" s="94" customFormat="1" ht="11.25">
      <c r="A703" s="95"/>
      <c r="B703" s="96"/>
      <c r="C703" s="97"/>
    </row>
    <row r="704" spans="1:3" s="94" customFormat="1" ht="11.25">
      <c r="A704" s="95"/>
      <c r="B704" s="96"/>
      <c r="C704" s="97"/>
    </row>
    <row r="705" spans="1:3" s="94" customFormat="1" ht="11.25">
      <c r="A705" s="95"/>
      <c r="B705" s="96"/>
      <c r="C705" s="97"/>
    </row>
    <row r="706" spans="1:3" s="94" customFormat="1" ht="11.25">
      <c r="A706" s="95"/>
      <c r="B706" s="96"/>
      <c r="C706" s="97"/>
    </row>
    <row r="707" spans="1:3" s="94" customFormat="1" ht="11.25">
      <c r="A707" s="95"/>
      <c r="B707" s="96"/>
      <c r="C707" s="97"/>
    </row>
    <row r="708" spans="1:3" s="94" customFormat="1" ht="11.25">
      <c r="A708" s="95"/>
      <c r="B708" s="96"/>
      <c r="C708" s="97"/>
    </row>
    <row r="709" spans="1:3" s="94" customFormat="1" ht="11.25">
      <c r="A709" s="95"/>
      <c r="B709" s="96"/>
      <c r="C709" s="97"/>
    </row>
    <row r="710" spans="1:3" s="94" customFormat="1" ht="11.25">
      <c r="A710" s="95"/>
      <c r="B710" s="96"/>
      <c r="C710" s="97"/>
    </row>
    <row r="711" spans="1:3" s="94" customFormat="1" ht="11.25">
      <c r="A711" s="95"/>
      <c r="B711" s="96"/>
      <c r="C711" s="97"/>
    </row>
    <row r="712" spans="1:3" s="94" customFormat="1" ht="11.25">
      <c r="A712" s="95"/>
      <c r="B712" s="96"/>
      <c r="C712" s="97"/>
    </row>
    <row r="713" spans="1:3" s="94" customFormat="1" ht="11.25">
      <c r="A713" s="95"/>
      <c r="B713" s="96"/>
      <c r="C713" s="97"/>
    </row>
    <row r="714" spans="1:3" s="94" customFormat="1" ht="11.25">
      <c r="A714" s="95"/>
      <c r="B714" s="96"/>
      <c r="C714" s="97"/>
    </row>
    <row r="715" spans="1:3" s="94" customFormat="1" ht="11.25">
      <c r="A715" s="95"/>
      <c r="B715" s="96"/>
      <c r="C715" s="97"/>
    </row>
    <row r="716" spans="1:3" s="94" customFormat="1" ht="11.25">
      <c r="A716" s="95"/>
      <c r="B716" s="96"/>
      <c r="C716" s="97"/>
    </row>
    <row r="717" spans="1:3" s="94" customFormat="1" ht="11.25">
      <c r="A717" s="95"/>
      <c r="B717" s="96"/>
      <c r="C717" s="97"/>
    </row>
    <row r="718" spans="1:3" s="94" customFormat="1" ht="11.25">
      <c r="A718" s="95"/>
      <c r="B718" s="96"/>
      <c r="C718" s="97"/>
    </row>
    <row r="719" spans="1:3" s="94" customFormat="1" ht="11.25">
      <c r="A719" s="95"/>
      <c r="B719" s="96"/>
      <c r="C719" s="97"/>
    </row>
    <row r="720" spans="1:3" s="94" customFormat="1" ht="11.25">
      <c r="A720" s="95"/>
      <c r="B720" s="96"/>
      <c r="C720" s="97"/>
    </row>
    <row r="721" spans="1:3" s="94" customFormat="1" ht="11.25">
      <c r="A721" s="95"/>
      <c r="B721" s="96"/>
      <c r="C721" s="97"/>
    </row>
    <row r="722" spans="1:3" s="94" customFormat="1" ht="11.25">
      <c r="A722" s="95"/>
      <c r="B722" s="96"/>
      <c r="C722" s="97"/>
    </row>
    <row r="723" spans="1:3" s="94" customFormat="1" ht="11.25">
      <c r="A723" s="95"/>
      <c r="B723" s="96"/>
      <c r="C723" s="97"/>
    </row>
    <row r="724" spans="1:3" s="94" customFormat="1" ht="11.25">
      <c r="A724" s="95"/>
      <c r="B724" s="96"/>
      <c r="C724" s="97"/>
    </row>
    <row r="725" spans="1:3" s="94" customFormat="1" ht="11.25">
      <c r="A725" s="95"/>
      <c r="B725" s="96"/>
      <c r="C725" s="97"/>
    </row>
    <row r="726" spans="1:3" s="94" customFormat="1" ht="11.25">
      <c r="A726" s="95"/>
      <c r="B726" s="96"/>
      <c r="C726" s="97"/>
    </row>
    <row r="727" spans="1:3" s="94" customFormat="1" ht="11.25">
      <c r="A727" s="95"/>
      <c r="B727" s="96"/>
      <c r="C727" s="97"/>
    </row>
    <row r="728" spans="1:3" s="94" customFormat="1" ht="11.25">
      <c r="A728" s="95"/>
      <c r="B728" s="96"/>
      <c r="C728" s="97"/>
    </row>
    <row r="729" spans="1:3" s="94" customFormat="1" ht="11.25">
      <c r="A729" s="95"/>
      <c r="B729" s="96"/>
      <c r="C729" s="97"/>
    </row>
    <row r="730" spans="1:3" s="94" customFormat="1" ht="11.25">
      <c r="A730" s="95"/>
      <c r="B730" s="96"/>
      <c r="C730" s="97"/>
    </row>
    <row r="731" spans="1:3" s="94" customFormat="1" ht="11.25">
      <c r="A731" s="95"/>
      <c r="B731" s="96"/>
      <c r="C731" s="97"/>
    </row>
    <row r="732" spans="1:3" s="94" customFormat="1" ht="11.25">
      <c r="A732" s="95"/>
      <c r="B732" s="96"/>
      <c r="C732" s="97"/>
    </row>
    <row r="733" spans="1:3" s="94" customFormat="1" ht="11.25">
      <c r="A733" s="95"/>
      <c r="B733" s="96"/>
      <c r="C733" s="97"/>
    </row>
    <row r="734" spans="1:3" s="94" customFormat="1" ht="11.25">
      <c r="A734" s="95"/>
      <c r="B734" s="96"/>
      <c r="C734" s="97"/>
    </row>
    <row r="735" spans="1:3" s="94" customFormat="1" ht="11.25">
      <c r="A735" s="95"/>
      <c r="B735" s="96"/>
      <c r="C735" s="97"/>
    </row>
    <row r="736" spans="1:3" s="94" customFormat="1" ht="11.25">
      <c r="A736" s="95"/>
      <c r="B736" s="96"/>
      <c r="C736" s="97"/>
    </row>
    <row r="737" spans="1:3" s="94" customFormat="1" ht="11.25">
      <c r="A737" s="95"/>
      <c r="B737" s="96"/>
      <c r="C737" s="97"/>
    </row>
    <row r="738" spans="1:3" s="94" customFormat="1" ht="11.25">
      <c r="A738" s="95"/>
      <c r="B738" s="96"/>
      <c r="C738" s="97"/>
    </row>
    <row r="739" spans="1:3" s="94" customFormat="1" ht="11.25">
      <c r="A739" s="95"/>
      <c r="B739" s="96"/>
      <c r="C739" s="97"/>
    </row>
    <row r="740" spans="1:3" s="94" customFormat="1" ht="11.25">
      <c r="A740" s="95"/>
      <c r="B740" s="96"/>
      <c r="C740" s="97"/>
    </row>
    <row r="741" spans="1:3" s="94" customFormat="1" ht="11.25">
      <c r="A741" s="95"/>
      <c r="B741" s="96"/>
      <c r="C741" s="97"/>
    </row>
    <row r="742" spans="1:3" s="94" customFormat="1" ht="11.25">
      <c r="A742" s="95"/>
      <c r="B742" s="96"/>
      <c r="C742" s="97"/>
    </row>
    <row r="743" spans="1:3" s="94" customFormat="1" ht="11.25">
      <c r="A743" s="95"/>
      <c r="B743" s="96"/>
      <c r="C743" s="97"/>
    </row>
    <row r="744" spans="1:3" s="94" customFormat="1" ht="11.25">
      <c r="A744" s="95"/>
      <c r="B744" s="96"/>
      <c r="C744" s="97"/>
    </row>
    <row r="745" spans="1:3" s="94" customFormat="1" ht="11.25">
      <c r="A745" s="95"/>
      <c r="B745" s="96"/>
      <c r="C745" s="97"/>
    </row>
    <row r="746" spans="1:3" s="94" customFormat="1" ht="11.25">
      <c r="A746" s="95"/>
      <c r="B746" s="96"/>
      <c r="C746" s="97"/>
    </row>
    <row r="747" spans="1:3" s="94" customFormat="1" ht="11.25">
      <c r="A747" s="95"/>
      <c r="B747" s="96"/>
      <c r="C747" s="97"/>
    </row>
    <row r="748" spans="1:3" s="94" customFormat="1" ht="11.25">
      <c r="A748" s="95"/>
      <c r="B748" s="96"/>
      <c r="C748" s="97"/>
    </row>
    <row r="749" spans="1:3" s="94" customFormat="1" ht="11.25">
      <c r="A749" s="95"/>
      <c r="B749" s="96"/>
      <c r="C749" s="97"/>
    </row>
    <row r="750" spans="1:3" s="94" customFormat="1" ht="11.25">
      <c r="A750" s="95"/>
      <c r="B750" s="96"/>
      <c r="C750" s="97"/>
    </row>
    <row r="751" spans="1:3" s="94" customFormat="1" ht="11.25">
      <c r="A751" s="95"/>
      <c r="B751" s="96"/>
      <c r="C751" s="97"/>
    </row>
    <row r="752" spans="1:3" s="94" customFormat="1" ht="11.25">
      <c r="A752" s="95"/>
      <c r="B752" s="96"/>
      <c r="C752" s="97"/>
    </row>
    <row r="753" spans="1:3" s="94" customFormat="1" ht="11.25">
      <c r="A753" s="95"/>
      <c r="B753" s="96"/>
      <c r="C753" s="97"/>
    </row>
    <row r="754" spans="1:3" s="94" customFormat="1" ht="11.25">
      <c r="A754" s="95"/>
      <c r="B754" s="96"/>
      <c r="C754" s="97"/>
    </row>
    <row r="755" spans="1:3" s="94" customFormat="1" ht="11.25">
      <c r="A755" s="95"/>
      <c r="B755" s="96"/>
      <c r="C755" s="97"/>
    </row>
    <row r="756" spans="1:3" s="94" customFormat="1" ht="11.25">
      <c r="A756" s="95"/>
      <c r="B756" s="96"/>
      <c r="C756" s="97"/>
    </row>
    <row r="757" spans="1:3" s="94" customFormat="1" ht="11.25">
      <c r="A757" s="95"/>
      <c r="B757" s="96"/>
      <c r="C757" s="97"/>
    </row>
    <row r="758" spans="1:3" s="94" customFormat="1" ht="11.25">
      <c r="A758" s="95"/>
      <c r="B758" s="96"/>
      <c r="C758" s="97"/>
    </row>
    <row r="759" spans="1:3" s="94" customFormat="1" ht="11.25">
      <c r="A759" s="95"/>
      <c r="B759" s="96"/>
      <c r="C759" s="97"/>
    </row>
    <row r="760" spans="1:3" s="94" customFormat="1" ht="11.25">
      <c r="A760" s="95"/>
      <c r="B760" s="96"/>
      <c r="C760" s="97"/>
    </row>
    <row r="761" spans="1:3" s="94" customFormat="1" ht="11.25">
      <c r="A761" s="95"/>
      <c r="B761" s="96"/>
      <c r="C761" s="97"/>
    </row>
    <row r="762" spans="1:3" s="94" customFormat="1" ht="11.25">
      <c r="A762" s="95"/>
      <c r="B762" s="96"/>
      <c r="C762" s="97"/>
    </row>
    <row r="763" spans="1:3" s="94" customFormat="1" ht="11.25">
      <c r="A763" s="95"/>
      <c r="B763" s="96"/>
      <c r="C763" s="97"/>
    </row>
    <row r="764" spans="1:3" s="94" customFormat="1" ht="11.25">
      <c r="A764" s="95"/>
      <c r="B764" s="96"/>
      <c r="C764" s="97"/>
    </row>
    <row r="765" spans="1:3" s="94" customFormat="1" ht="11.25">
      <c r="A765" s="95"/>
      <c r="B765" s="96"/>
      <c r="C765" s="97"/>
    </row>
    <row r="766" spans="1:3" s="94" customFormat="1" ht="11.25">
      <c r="A766" s="95"/>
      <c r="B766" s="96"/>
      <c r="C766" s="97"/>
    </row>
    <row r="767" spans="1:3" s="94" customFormat="1" ht="11.25">
      <c r="A767" s="95"/>
      <c r="B767" s="96"/>
      <c r="C767" s="97"/>
    </row>
    <row r="768" spans="1:3" s="94" customFormat="1" ht="11.25">
      <c r="A768" s="95"/>
      <c r="B768" s="96"/>
      <c r="C768" s="97"/>
    </row>
    <row r="769" spans="1:3" s="94" customFormat="1" ht="11.25">
      <c r="A769" s="95"/>
      <c r="B769" s="96"/>
      <c r="C769" s="97"/>
    </row>
    <row r="770" spans="1:3" s="94" customFormat="1" ht="11.25">
      <c r="A770" s="95"/>
      <c r="B770" s="96"/>
      <c r="C770" s="97"/>
    </row>
    <row r="771" spans="1:3" s="94" customFormat="1" ht="11.25">
      <c r="A771" s="95"/>
      <c r="B771" s="96"/>
      <c r="C771" s="97"/>
    </row>
    <row r="772" spans="1:3" s="94" customFormat="1" ht="11.25">
      <c r="A772" s="95"/>
      <c r="B772" s="96"/>
      <c r="C772" s="97"/>
    </row>
    <row r="773" spans="1:3" s="94" customFormat="1" ht="11.25">
      <c r="A773" s="95"/>
      <c r="B773" s="96"/>
      <c r="C773" s="97"/>
    </row>
    <row r="774" spans="1:3" s="94" customFormat="1" ht="11.25">
      <c r="A774" s="95"/>
      <c r="B774" s="96"/>
      <c r="C774" s="97"/>
    </row>
    <row r="775" spans="1:3" s="94" customFormat="1" ht="11.25">
      <c r="A775" s="95"/>
      <c r="B775" s="96"/>
      <c r="C775" s="97"/>
    </row>
    <row r="776" spans="1:3" s="94" customFormat="1" ht="11.25">
      <c r="A776" s="95"/>
      <c r="B776" s="96"/>
      <c r="C776" s="97"/>
    </row>
    <row r="777" spans="1:3" s="94" customFormat="1" ht="11.25">
      <c r="A777" s="95"/>
      <c r="B777" s="96"/>
      <c r="C777" s="97"/>
    </row>
    <row r="778" spans="1:3" s="94" customFormat="1" ht="11.25">
      <c r="A778" s="95"/>
      <c r="B778" s="96"/>
      <c r="C778" s="97"/>
    </row>
    <row r="779" spans="1:3" s="94" customFormat="1" ht="11.25">
      <c r="A779" s="95"/>
      <c r="B779" s="96"/>
      <c r="C779" s="97"/>
    </row>
    <row r="780" spans="1:3" s="94" customFormat="1" ht="11.25">
      <c r="A780" s="95"/>
      <c r="B780" s="96"/>
      <c r="C780" s="97"/>
    </row>
    <row r="781" spans="1:3" s="94" customFormat="1" ht="11.25">
      <c r="A781" s="95"/>
      <c r="B781" s="96"/>
      <c r="C781" s="97"/>
    </row>
    <row r="782" spans="1:3" s="94" customFormat="1" ht="11.25">
      <c r="A782" s="95"/>
      <c r="B782" s="96"/>
      <c r="C782" s="97"/>
    </row>
    <row r="783" spans="1:3" s="94" customFormat="1" ht="11.25">
      <c r="A783" s="95"/>
      <c r="B783" s="96"/>
      <c r="C783" s="97"/>
    </row>
    <row r="784" spans="1:3" s="94" customFormat="1" ht="11.25">
      <c r="A784" s="95"/>
      <c r="B784" s="96"/>
      <c r="C784" s="97"/>
    </row>
    <row r="785" spans="1:3" s="94" customFormat="1" ht="11.25">
      <c r="A785" s="95"/>
      <c r="B785" s="96"/>
      <c r="C785" s="97"/>
    </row>
    <row r="786" spans="1:3" s="94" customFormat="1" ht="11.25">
      <c r="A786" s="95"/>
      <c r="B786" s="96"/>
      <c r="C786" s="97"/>
    </row>
    <row r="787" spans="1:3" s="94" customFormat="1" ht="11.25">
      <c r="A787" s="95"/>
      <c r="B787" s="96"/>
      <c r="C787" s="97"/>
    </row>
    <row r="788" spans="1:3" s="94" customFormat="1" ht="11.25">
      <c r="A788" s="95"/>
      <c r="B788" s="96"/>
      <c r="C788" s="97"/>
    </row>
    <row r="789" spans="1:3" s="94" customFormat="1" ht="11.25">
      <c r="A789" s="95"/>
      <c r="B789" s="96"/>
      <c r="C789" s="97"/>
    </row>
    <row r="790" spans="1:3" s="94" customFormat="1" ht="11.25">
      <c r="A790" s="95"/>
      <c r="B790" s="96"/>
      <c r="C790" s="97"/>
    </row>
    <row r="791" spans="1:3" s="94" customFormat="1" ht="11.25">
      <c r="A791" s="95"/>
      <c r="B791" s="96"/>
      <c r="C791" s="97"/>
    </row>
    <row r="792" spans="1:3" s="94" customFormat="1" ht="11.25">
      <c r="A792" s="95"/>
      <c r="B792" s="96"/>
      <c r="C792" s="97"/>
    </row>
    <row r="793" spans="1:3" s="94" customFormat="1" ht="11.25">
      <c r="A793" s="95"/>
      <c r="B793" s="96"/>
      <c r="C793" s="97"/>
    </row>
    <row r="794" spans="1:3" s="94" customFormat="1" ht="11.25">
      <c r="A794" s="95"/>
      <c r="B794" s="96"/>
      <c r="C794" s="97"/>
    </row>
    <row r="795" spans="1:3" s="94" customFormat="1" ht="11.25">
      <c r="A795" s="95"/>
      <c r="B795" s="96"/>
      <c r="C795" s="97"/>
    </row>
    <row r="796" spans="1:3" s="94" customFormat="1" ht="11.25">
      <c r="A796" s="95"/>
      <c r="B796" s="96"/>
      <c r="C796" s="97"/>
    </row>
    <row r="797" spans="1:3" s="94" customFormat="1" ht="11.25">
      <c r="A797" s="95"/>
      <c r="B797" s="96"/>
      <c r="C797" s="97"/>
    </row>
    <row r="798" spans="1:3" s="94" customFormat="1" ht="11.25">
      <c r="A798" s="95"/>
      <c r="B798" s="96"/>
      <c r="C798" s="97"/>
    </row>
    <row r="799" spans="1:3" s="94" customFormat="1" ht="11.25">
      <c r="A799" s="95"/>
      <c r="B799" s="96"/>
      <c r="C799" s="97"/>
    </row>
    <row r="800" spans="1:3" s="94" customFormat="1" ht="11.25">
      <c r="A800" s="95"/>
      <c r="B800" s="96"/>
      <c r="C800" s="97"/>
    </row>
    <row r="801" spans="1:3" s="94" customFormat="1" ht="11.25">
      <c r="A801" s="95"/>
      <c r="B801" s="96"/>
      <c r="C801" s="97"/>
    </row>
    <row r="802" spans="1:3" s="94" customFormat="1" ht="11.25">
      <c r="A802" s="95"/>
      <c r="B802" s="96"/>
      <c r="C802" s="97"/>
    </row>
    <row r="803" spans="1:3" s="94" customFormat="1" ht="11.25">
      <c r="A803" s="95"/>
      <c r="B803" s="96"/>
      <c r="C803" s="97"/>
    </row>
    <row r="804" spans="1:3" s="94" customFormat="1" ht="11.25">
      <c r="A804" s="95"/>
      <c r="B804" s="96"/>
      <c r="C804" s="97"/>
    </row>
    <row r="805" spans="1:3" s="94" customFormat="1" ht="11.25">
      <c r="A805" s="95"/>
      <c r="B805" s="96"/>
      <c r="C805" s="97"/>
    </row>
    <row r="806" spans="1:3" s="94" customFormat="1" ht="11.25">
      <c r="A806" s="95"/>
      <c r="B806" s="96"/>
      <c r="C806" s="97"/>
    </row>
    <row r="807" spans="1:3" s="94" customFormat="1" ht="11.25">
      <c r="A807" s="95"/>
      <c r="B807" s="96"/>
      <c r="C807" s="97"/>
    </row>
    <row r="808" spans="1:3" s="94" customFormat="1" ht="11.25">
      <c r="A808" s="95"/>
      <c r="B808" s="96"/>
      <c r="C808" s="97"/>
    </row>
    <row r="809" spans="1:3" s="94" customFormat="1" ht="11.25">
      <c r="A809" s="95"/>
      <c r="B809" s="96"/>
      <c r="C809" s="97"/>
    </row>
    <row r="810" spans="1:3" s="94" customFormat="1" ht="11.25">
      <c r="A810" s="95"/>
      <c r="B810" s="96"/>
      <c r="C810" s="97"/>
    </row>
    <row r="811" spans="1:3" s="94" customFormat="1" ht="11.25">
      <c r="A811" s="95"/>
      <c r="B811" s="96"/>
      <c r="C811" s="97"/>
    </row>
    <row r="812" spans="1:3" s="94" customFormat="1" ht="11.25">
      <c r="A812" s="95"/>
      <c r="B812" s="96"/>
      <c r="C812" s="97"/>
    </row>
    <row r="813" spans="1:3" s="94" customFormat="1" ht="11.25">
      <c r="A813" s="95"/>
      <c r="B813" s="96"/>
      <c r="C813" s="97"/>
    </row>
    <row r="814" spans="1:3" s="94" customFormat="1" ht="11.25">
      <c r="A814" s="95"/>
      <c r="B814" s="96"/>
      <c r="C814" s="97"/>
    </row>
    <row r="815" spans="1:3" s="94" customFormat="1" ht="11.25">
      <c r="A815" s="95"/>
      <c r="B815" s="96"/>
      <c r="C815" s="97"/>
    </row>
    <row r="816" spans="1:3" s="94" customFormat="1" ht="11.25">
      <c r="A816" s="95"/>
      <c r="B816" s="96"/>
      <c r="C816" s="97"/>
    </row>
    <row r="817" spans="1:3" s="94" customFormat="1" ht="11.25">
      <c r="A817" s="95"/>
      <c r="B817" s="96"/>
      <c r="C817" s="97"/>
    </row>
    <row r="818" spans="1:3" s="94" customFormat="1" ht="11.25">
      <c r="A818" s="95"/>
      <c r="B818" s="96"/>
      <c r="C818" s="97"/>
    </row>
    <row r="819" spans="1:3" s="94" customFormat="1" ht="11.25">
      <c r="A819" s="95"/>
      <c r="B819" s="96"/>
      <c r="C819" s="97"/>
    </row>
    <row r="820" spans="1:3" s="94" customFormat="1" ht="11.25">
      <c r="A820" s="95"/>
      <c r="B820" s="96"/>
      <c r="C820" s="97"/>
    </row>
    <row r="821" spans="1:3" s="94" customFormat="1" ht="11.25">
      <c r="A821" s="95"/>
      <c r="B821" s="96"/>
      <c r="C821" s="97"/>
    </row>
    <row r="822" spans="1:3" s="94" customFormat="1" ht="11.25">
      <c r="A822" s="95"/>
      <c r="B822" s="96"/>
      <c r="C822" s="97"/>
    </row>
    <row r="823" spans="1:3" s="94" customFormat="1" ht="11.25">
      <c r="A823" s="95"/>
      <c r="B823" s="96"/>
      <c r="C823" s="97"/>
    </row>
    <row r="824" spans="1:3" s="94" customFormat="1" ht="11.25">
      <c r="A824" s="95"/>
      <c r="B824" s="96"/>
      <c r="C824" s="97"/>
    </row>
    <row r="825" spans="1:3" s="94" customFormat="1" ht="11.25">
      <c r="A825" s="95"/>
      <c r="B825" s="96"/>
      <c r="C825" s="97"/>
    </row>
    <row r="826" spans="1:3" s="94" customFormat="1" ht="11.25">
      <c r="A826" s="95"/>
      <c r="B826" s="96"/>
      <c r="C826" s="97"/>
    </row>
    <row r="827" spans="1:3" s="94" customFormat="1" ht="11.25">
      <c r="A827" s="95"/>
      <c r="B827" s="96"/>
      <c r="C827" s="97"/>
    </row>
    <row r="828" spans="1:3" s="94" customFormat="1" ht="11.25">
      <c r="A828" s="95"/>
      <c r="B828" s="96"/>
      <c r="C828" s="97"/>
    </row>
    <row r="829" spans="1:3" s="94" customFormat="1" ht="11.25">
      <c r="A829" s="95"/>
      <c r="B829" s="96"/>
      <c r="C829" s="97"/>
    </row>
    <row r="830" spans="1:3" s="94" customFormat="1" ht="11.25">
      <c r="A830" s="95"/>
      <c r="B830" s="96"/>
      <c r="C830" s="97"/>
    </row>
    <row r="831" spans="1:3" s="94" customFormat="1" ht="11.25">
      <c r="A831" s="95"/>
      <c r="B831" s="96"/>
      <c r="C831" s="97"/>
    </row>
    <row r="832" spans="1:3" s="94" customFormat="1" ht="11.25">
      <c r="A832" s="95"/>
      <c r="B832" s="96"/>
      <c r="C832" s="97"/>
    </row>
    <row r="833" spans="1:3" s="94" customFormat="1" ht="11.25">
      <c r="A833" s="95"/>
      <c r="B833" s="96"/>
      <c r="C833" s="97"/>
    </row>
    <row r="834" spans="1:3" s="94" customFormat="1" ht="11.25">
      <c r="A834" s="95"/>
      <c r="B834" s="96"/>
      <c r="C834" s="97"/>
    </row>
    <row r="835" spans="1:3" s="94" customFormat="1" ht="11.25">
      <c r="A835" s="95"/>
      <c r="B835" s="96"/>
      <c r="C835" s="97"/>
    </row>
    <row r="836" spans="1:3" s="94" customFormat="1" ht="11.25">
      <c r="A836" s="95"/>
      <c r="B836" s="96"/>
      <c r="C836" s="97"/>
    </row>
    <row r="837" spans="1:3" s="94" customFormat="1" ht="11.25">
      <c r="A837" s="95"/>
      <c r="B837" s="96"/>
      <c r="C837" s="97"/>
    </row>
    <row r="838" spans="1:3" s="94" customFormat="1" ht="11.25">
      <c r="A838" s="95"/>
      <c r="B838" s="96"/>
      <c r="C838" s="97"/>
    </row>
    <row r="839" spans="1:3" s="94" customFormat="1" ht="11.25">
      <c r="A839" s="95"/>
      <c r="B839" s="96"/>
      <c r="C839" s="97"/>
    </row>
    <row r="840" spans="1:3" s="94" customFormat="1" ht="11.25">
      <c r="A840" s="95"/>
      <c r="B840" s="96"/>
      <c r="C840" s="97"/>
    </row>
    <row r="841" spans="1:3" s="94" customFormat="1" ht="11.25">
      <c r="A841" s="95"/>
      <c r="B841" s="96"/>
      <c r="C841" s="97"/>
    </row>
    <row r="842" spans="1:3" s="94" customFormat="1" ht="11.25">
      <c r="A842" s="95"/>
      <c r="B842" s="96"/>
      <c r="C842" s="97"/>
    </row>
    <row r="843" spans="1:3" s="94" customFormat="1" ht="11.25">
      <c r="A843" s="95"/>
      <c r="B843" s="96"/>
      <c r="C843" s="97"/>
    </row>
    <row r="844" spans="1:3" s="94" customFormat="1" ht="11.25">
      <c r="A844" s="95"/>
      <c r="B844" s="96"/>
      <c r="C844" s="97"/>
    </row>
    <row r="845" spans="1:3" s="94" customFormat="1" ht="11.25">
      <c r="A845" s="95"/>
      <c r="B845" s="96"/>
      <c r="C845" s="97"/>
    </row>
    <row r="846" spans="1:3" s="94" customFormat="1" ht="11.25">
      <c r="A846" s="95"/>
      <c r="B846" s="96"/>
      <c r="C846" s="97"/>
    </row>
    <row r="847" spans="1:3" s="94" customFormat="1" ht="11.25">
      <c r="A847" s="95"/>
      <c r="B847" s="96"/>
      <c r="C847" s="97"/>
    </row>
    <row r="848" spans="1:3" s="94" customFormat="1" ht="11.25">
      <c r="A848" s="95"/>
      <c r="B848" s="96"/>
      <c r="C848" s="97"/>
    </row>
    <row r="849" spans="1:3" s="94" customFormat="1" ht="11.25">
      <c r="A849" s="95"/>
      <c r="B849" s="96"/>
      <c r="C849" s="97"/>
    </row>
    <row r="850" spans="1:3" s="94" customFormat="1" ht="11.25">
      <c r="A850" s="95"/>
      <c r="B850" s="96"/>
      <c r="C850" s="97"/>
    </row>
    <row r="851" spans="1:3" s="94" customFormat="1" ht="11.25">
      <c r="A851" s="95"/>
      <c r="B851" s="96"/>
      <c r="C851" s="97"/>
    </row>
    <row r="852" spans="1:3" s="94" customFormat="1" ht="11.25">
      <c r="A852" s="95"/>
      <c r="B852" s="96"/>
      <c r="C852" s="97"/>
    </row>
    <row r="853" spans="1:3" s="94" customFormat="1" ht="11.25">
      <c r="A853" s="95"/>
      <c r="B853" s="96"/>
      <c r="C853" s="97"/>
    </row>
    <row r="854" spans="1:3" s="94" customFormat="1" ht="11.25">
      <c r="A854" s="95"/>
      <c r="B854" s="96"/>
      <c r="C854" s="97"/>
    </row>
    <row r="855" spans="1:3" s="94" customFormat="1" ht="11.25">
      <c r="A855" s="95"/>
      <c r="B855" s="96"/>
      <c r="C855" s="97"/>
    </row>
    <row r="856" spans="1:3" s="94" customFormat="1" ht="11.25">
      <c r="A856" s="95"/>
      <c r="B856" s="96"/>
      <c r="C856" s="97"/>
    </row>
    <row r="857" spans="1:3" s="94" customFormat="1" ht="11.25">
      <c r="A857" s="95"/>
      <c r="B857" s="96"/>
      <c r="C857" s="97"/>
    </row>
    <row r="858" spans="1:3" s="94" customFormat="1" ht="11.25">
      <c r="A858" s="95"/>
      <c r="B858" s="96"/>
      <c r="C858" s="97"/>
    </row>
    <row r="859" spans="1:3" s="94" customFormat="1" ht="11.25">
      <c r="A859" s="95"/>
      <c r="B859" s="96"/>
      <c r="C859" s="97"/>
    </row>
    <row r="860" spans="1:3" s="94" customFormat="1" ht="11.25">
      <c r="A860" s="95"/>
      <c r="B860" s="96"/>
      <c r="C860" s="97"/>
    </row>
    <row r="861" spans="1:3" s="94" customFormat="1" ht="11.25">
      <c r="A861" s="95"/>
      <c r="B861" s="96"/>
      <c r="C861" s="97"/>
    </row>
    <row r="862" spans="1:3" s="94" customFormat="1" ht="11.25">
      <c r="A862" s="95"/>
      <c r="B862" s="96"/>
      <c r="C862" s="97"/>
    </row>
    <row r="863" spans="1:3" s="94" customFormat="1" ht="11.25">
      <c r="A863" s="95"/>
      <c r="B863" s="96"/>
      <c r="C863" s="97"/>
    </row>
    <row r="864" spans="1:3" s="94" customFormat="1" ht="11.25">
      <c r="A864" s="95"/>
      <c r="B864" s="96"/>
      <c r="C864" s="97"/>
    </row>
    <row r="865" spans="1:3" s="94" customFormat="1" ht="11.25">
      <c r="A865" s="95"/>
      <c r="B865" s="96"/>
      <c r="C865" s="97"/>
    </row>
    <row r="866" spans="1:3" s="94" customFormat="1" ht="11.25">
      <c r="A866" s="95"/>
      <c r="B866" s="96"/>
      <c r="C866" s="97"/>
    </row>
    <row r="867" spans="1:3" s="94" customFormat="1" ht="11.25">
      <c r="A867" s="95"/>
      <c r="B867" s="96"/>
      <c r="C867" s="97"/>
    </row>
    <row r="868" spans="1:3" s="94" customFormat="1" ht="11.25">
      <c r="A868" s="95"/>
      <c r="B868" s="96"/>
      <c r="C868" s="97"/>
    </row>
    <row r="869" spans="1:3" s="94" customFormat="1" ht="11.25">
      <c r="A869" s="95"/>
      <c r="B869" s="96"/>
      <c r="C869" s="97"/>
    </row>
    <row r="870" spans="1:3" s="94" customFormat="1" ht="11.25">
      <c r="A870" s="95"/>
      <c r="B870" s="96"/>
      <c r="C870" s="97"/>
    </row>
    <row r="871" spans="1:3" s="94" customFormat="1" ht="11.25">
      <c r="A871" s="95"/>
      <c r="B871" s="96"/>
      <c r="C871" s="97"/>
    </row>
    <row r="872" spans="1:3" s="94" customFormat="1" ht="11.25">
      <c r="A872" s="95"/>
      <c r="B872" s="96"/>
      <c r="C872" s="97"/>
    </row>
    <row r="873" spans="1:3" s="94" customFormat="1" ht="11.25">
      <c r="A873" s="95"/>
      <c r="B873" s="96"/>
      <c r="C873" s="97"/>
    </row>
    <row r="874" spans="1:3" s="94" customFormat="1" ht="11.25">
      <c r="A874" s="95"/>
      <c r="B874" s="96"/>
      <c r="C874" s="97"/>
    </row>
    <row r="875" spans="1:3" s="94" customFormat="1" ht="11.25">
      <c r="A875" s="95"/>
      <c r="B875" s="96"/>
      <c r="C875" s="97"/>
    </row>
    <row r="876" spans="1:3" s="94" customFormat="1" ht="11.25">
      <c r="A876" s="95"/>
      <c r="B876" s="96"/>
      <c r="C876" s="97"/>
    </row>
    <row r="877" spans="1:3" s="94" customFormat="1" ht="11.25">
      <c r="A877" s="95"/>
      <c r="B877" s="96"/>
      <c r="C877" s="97"/>
    </row>
    <row r="878" spans="1:3" s="94" customFormat="1" ht="11.25">
      <c r="A878" s="95"/>
      <c r="B878" s="96"/>
      <c r="C878" s="97"/>
    </row>
    <row r="879" spans="1:3" s="94" customFormat="1" ht="11.25">
      <c r="A879" s="95"/>
      <c r="B879" s="96"/>
      <c r="C879" s="97"/>
    </row>
    <row r="880" spans="1:3" s="94" customFormat="1" ht="11.25">
      <c r="A880" s="95"/>
      <c r="B880" s="96"/>
      <c r="C880" s="97"/>
    </row>
    <row r="881" spans="1:3" s="94" customFormat="1" ht="11.25">
      <c r="A881" s="95"/>
      <c r="B881" s="96"/>
      <c r="C881" s="97"/>
    </row>
    <row r="882" spans="1:3" s="94" customFormat="1" ht="11.25">
      <c r="A882" s="95"/>
      <c r="B882" s="96"/>
      <c r="C882" s="97"/>
    </row>
    <row r="883" spans="1:3" s="94" customFormat="1" ht="11.25">
      <c r="A883" s="95"/>
      <c r="B883" s="96"/>
      <c r="C883" s="97"/>
    </row>
    <row r="884" spans="1:3" s="94" customFormat="1" ht="11.25">
      <c r="A884" s="95"/>
      <c r="B884" s="96"/>
      <c r="C884" s="97"/>
    </row>
    <row r="885" spans="1:3" s="94" customFormat="1" ht="11.25">
      <c r="A885" s="95"/>
      <c r="B885" s="96"/>
      <c r="C885" s="97"/>
    </row>
    <row r="886" spans="1:3" s="94" customFormat="1" ht="11.25">
      <c r="A886" s="95"/>
      <c r="B886" s="96"/>
      <c r="C886" s="97"/>
    </row>
    <row r="887" spans="1:3" s="94" customFormat="1" ht="11.25">
      <c r="A887" s="95"/>
      <c r="B887" s="96"/>
      <c r="C887" s="97"/>
    </row>
    <row r="888" spans="1:3" s="94" customFormat="1" ht="11.25">
      <c r="A888" s="95"/>
      <c r="B888" s="96"/>
      <c r="C888" s="97"/>
    </row>
    <row r="889" spans="1:3" s="94" customFormat="1" ht="11.25">
      <c r="A889" s="95"/>
      <c r="B889" s="96"/>
      <c r="C889" s="97"/>
    </row>
    <row r="890" spans="1:3" s="94" customFormat="1" ht="11.25">
      <c r="A890" s="95"/>
      <c r="B890" s="96"/>
      <c r="C890" s="97"/>
    </row>
    <row r="891" spans="1:3" s="94" customFormat="1" ht="11.25">
      <c r="A891" s="95"/>
      <c r="B891" s="96"/>
      <c r="C891" s="97"/>
    </row>
    <row r="892" spans="1:3" s="94" customFormat="1" ht="11.25">
      <c r="A892" s="95"/>
      <c r="B892" s="96"/>
      <c r="C892" s="97"/>
    </row>
    <row r="893" spans="1:3" s="94" customFormat="1" ht="11.25">
      <c r="A893" s="95"/>
      <c r="B893" s="96"/>
      <c r="C893" s="97"/>
    </row>
    <row r="894" spans="1:3" s="94" customFormat="1" ht="11.25">
      <c r="A894" s="95"/>
      <c r="B894" s="96"/>
      <c r="C894" s="97"/>
    </row>
    <row r="895" spans="1:3" s="94" customFormat="1" ht="11.25">
      <c r="A895" s="95"/>
      <c r="B895" s="96"/>
      <c r="C895" s="97"/>
    </row>
    <row r="896" spans="1:3" s="94" customFormat="1" ht="11.25">
      <c r="A896" s="95"/>
      <c r="B896" s="96"/>
      <c r="C896" s="97"/>
    </row>
    <row r="897" spans="1:3" s="94" customFormat="1" ht="11.25">
      <c r="A897" s="95"/>
      <c r="B897" s="96"/>
      <c r="C897" s="97"/>
    </row>
    <row r="898" spans="1:3" s="94" customFormat="1" ht="11.25">
      <c r="A898" s="95"/>
      <c r="B898" s="96"/>
      <c r="C898" s="97"/>
    </row>
    <row r="899" spans="1:3" s="94" customFormat="1" ht="11.25">
      <c r="A899" s="95"/>
      <c r="B899" s="96"/>
      <c r="C899" s="97"/>
    </row>
    <row r="900" spans="1:3" s="94" customFormat="1" ht="11.25">
      <c r="A900" s="95"/>
      <c r="B900" s="96"/>
      <c r="C900" s="97"/>
    </row>
    <row r="901" spans="1:3" s="94" customFormat="1" ht="11.25">
      <c r="A901" s="95"/>
      <c r="B901" s="96"/>
      <c r="C901" s="97"/>
    </row>
    <row r="902" spans="1:3" s="94" customFormat="1" ht="11.25">
      <c r="A902" s="95"/>
      <c r="B902" s="96"/>
      <c r="C902" s="97"/>
    </row>
    <row r="903" spans="1:3" s="94" customFormat="1" ht="11.25">
      <c r="A903" s="95"/>
      <c r="B903" s="96"/>
      <c r="C903" s="97"/>
    </row>
    <row r="904" spans="1:3" s="94" customFormat="1" ht="11.25">
      <c r="A904" s="95"/>
      <c r="B904" s="96"/>
      <c r="C904" s="97"/>
    </row>
    <row r="905" spans="1:3" s="94" customFormat="1" ht="11.25">
      <c r="A905" s="95"/>
      <c r="B905" s="96"/>
      <c r="C905" s="97"/>
    </row>
    <row r="906" spans="1:3" s="94" customFormat="1" ht="11.25">
      <c r="A906" s="95"/>
      <c r="B906" s="96"/>
      <c r="C906" s="97"/>
    </row>
    <row r="907" spans="1:3" s="94" customFormat="1" ht="11.25">
      <c r="A907" s="95"/>
      <c r="B907" s="96"/>
      <c r="C907" s="97"/>
    </row>
    <row r="908" spans="1:3" s="94" customFormat="1" ht="11.25">
      <c r="A908" s="95"/>
      <c r="B908" s="96"/>
      <c r="C908" s="97"/>
    </row>
    <row r="909" spans="1:3" s="94" customFormat="1" ht="11.25">
      <c r="A909" s="95"/>
      <c r="B909" s="96"/>
      <c r="C909" s="97"/>
    </row>
    <row r="910" spans="1:3" s="94" customFormat="1" ht="11.25">
      <c r="A910" s="95"/>
      <c r="B910" s="96"/>
      <c r="C910" s="97"/>
    </row>
    <row r="911" spans="1:3" s="94" customFormat="1" ht="11.25">
      <c r="A911" s="95"/>
      <c r="B911" s="96"/>
      <c r="C911" s="97"/>
    </row>
    <row r="912" spans="1:3" s="94" customFormat="1" ht="11.25">
      <c r="A912" s="95"/>
      <c r="B912" s="96"/>
      <c r="C912" s="97"/>
    </row>
    <row r="913" spans="1:3" s="94" customFormat="1" ht="11.25">
      <c r="A913" s="95"/>
      <c r="B913" s="96"/>
      <c r="C913" s="97"/>
    </row>
    <row r="914" spans="1:3" s="94" customFormat="1" ht="11.25">
      <c r="A914" s="95"/>
      <c r="B914" s="96"/>
      <c r="C914" s="97"/>
    </row>
    <row r="915" spans="1:3" s="94" customFormat="1" ht="11.25">
      <c r="A915" s="95"/>
      <c r="B915" s="96"/>
      <c r="C915" s="97"/>
    </row>
    <row r="916" spans="1:3" s="94" customFormat="1" ht="11.25">
      <c r="A916" s="95"/>
      <c r="B916" s="96"/>
      <c r="C916" s="97"/>
    </row>
    <row r="917" spans="1:3" s="94" customFormat="1" ht="11.25">
      <c r="A917" s="95"/>
      <c r="B917" s="96"/>
      <c r="C917" s="97"/>
    </row>
    <row r="918" spans="1:3" s="94" customFormat="1" ht="11.25">
      <c r="A918" s="95"/>
      <c r="B918" s="96"/>
      <c r="C918" s="97"/>
    </row>
    <row r="919" spans="1:3" s="94" customFormat="1" ht="11.25">
      <c r="A919" s="95"/>
      <c r="B919" s="96"/>
      <c r="C919" s="97"/>
    </row>
    <row r="920" spans="1:3" s="94" customFormat="1" ht="11.25">
      <c r="A920" s="95"/>
      <c r="B920" s="96"/>
      <c r="C920" s="97"/>
    </row>
    <row r="921" spans="1:3" s="94" customFormat="1" ht="11.25">
      <c r="A921" s="95"/>
      <c r="B921" s="96"/>
      <c r="C921" s="97"/>
    </row>
    <row r="922" spans="1:3" s="94" customFormat="1" ht="11.25">
      <c r="A922" s="95"/>
      <c r="B922" s="96"/>
      <c r="C922" s="97"/>
    </row>
    <row r="923" spans="1:3" s="94" customFormat="1" ht="11.25">
      <c r="A923" s="95"/>
      <c r="B923" s="96"/>
      <c r="C923" s="97"/>
    </row>
    <row r="924" spans="1:3" s="94" customFormat="1" ht="11.25">
      <c r="A924" s="95"/>
      <c r="B924" s="96"/>
      <c r="C924" s="97"/>
    </row>
    <row r="925" spans="1:3" s="94" customFormat="1" ht="11.25">
      <c r="A925" s="95"/>
      <c r="B925" s="96"/>
      <c r="C925" s="97"/>
    </row>
    <row r="926" spans="1:3" s="94" customFormat="1" ht="11.25">
      <c r="A926" s="95"/>
      <c r="B926" s="96"/>
      <c r="C926" s="97"/>
    </row>
    <row r="927" spans="1:3" s="94" customFormat="1" ht="11.25">
      <c r="A927" s="95"/>
      <c r="B927" s="96"/>
      <c r="C927" s="97"/>
    </row>
    <row r="928" spans="1:3" s="94" customFormat="1" ht="11.25">
      <c r="A928" s="95"/>
      <c r="B928" s="96"/>
      <c r="C928" s="97"/>
    </row>
    <row r="929" spans="1:3" s="94" customFormat="1" ht="11.25">
      <c r="A929" s="95"/>
      <c r="B929" s="96"/>
      <c r="C929" s="97"/>
    </row>
    <row r="930" spans="1:3" s="94" customFormat="1" ht="11.25">
      <c r="A930" s="95"/>
      <c r="B930" s="96"/>
      <c r="C930" s="97"/>
    </row>
    <row r="931" spans="1:3" s="94" customFormat="1" ht="11.25">
      <c r="A931" s="95"/>
      <c r="B931" s="96"/>
      <c r="C931" s="97"/>
    </row>
    <row r="932" spans="1:3" s="94" customFormat="1" ht="11.25">
      <c r="A932" s="95"/>
      <c r="B932" s="96"/>
      <c r="C932" s="97"/>
    </row>
    <row r="933" spans="1:3" s="94" customFormat="1" ht="11.25">
      <c r="A933" s="95"/>
      <c r="B933" s="96"/>
      <c r="C933" s="97"/>
    </row>
    <row r="934" spans="1:3" s="94" customFormat="1" ht="11.25">
      <c r="A934" s="95"/>
      <c r="B934" s="96"/>
      <c r="C934" s="97"/>
    </row>
    <row r="935" spans="1:3" s="94" customFormat="1" ht="11.25">
      <c r="A935" s="95"/>
      <c r="B935" s="96"/>
      <c r="C935" s="97"/>
    </row>
    <row r="936" spans="1:3" s="94" customFormat="1" ht="11.25">
      <c r="A936" s="95"/>
      <c r="B936" s="96"/>
      <c r="C936" s="97"/>
    </row>
    <row r="937" spans="1:3" s="94" customFormat="1" ht="11.25">
      <c r="A937" s="95"/>
      <c r="B937" s="96"/>
      <c r="C937" s="97"/>
    </row>
    <row r="938" spans="1:3" s="94" customFormat="1" ht="11.25">
      <c r="A938" s="95"/>
      <c r="B938" s="96"/>
      <c r="C938" s="97"/>
    </row>
    <row r="939" spans="1:3" s="94" customFormat="1" ht="11.25">
      <c r="A939" s="95"/>
      <c r="B939" s="96"/>
      <c r="C939" s="97"/>
    </row>
    <row r="940" spans="1:3" s="94" customFormat="1" ht="11.25">
      <c r="A940" s="95"/>
      <c r="B940" s="96"/>
      <c r="C940" s="97"/>
    </row>
    <row r="941" spans="1:3" s="94" customFormat="1" ht="11.25">
      <c r="A941" s="95"/>
      <c r="B941" s="96"/>
      <c r="C941" s="97"/>
    </row>
    <row r="942" spans="1:3" s="94" customFormat="1" ht="11.25">
      <c r="A942" s="95"/>
      <c r="B942" s="96"/>
      <c r="C942" s="97"/>
    </row>
    <row r="943" spans="1:3" s="94" customFormat="1" ht="11.25">
      <c r="A943" s="95"/>
      <c r="B943" s="96"/>
      <c r="C943" s="97"/>
    </row>
    <row r="944" spans="1:3" s="94" customFormat="1" ht="11.25">
      <c r="A944" s="95"/>
      <c r="B944" s="96"/>
      <c r="C944" s="97"/>
    </row>
    <row r="945" spans="1:3" s="94" customFormat="1" ht="11.25">
      <c r="A945" s="95"/>
      <c r="B945" s="96"/>
      <c r="C945" s="97"/>
    </row>
    <row r="946" spans="1:3" s="94" customFormat="1" ht="11.25">
      <c r="A946" s="95"/>
      <c r="B946" s="96"/>
      <c r="C946" s="97"/>
    </row>
    <row r="947" spans="1:3" s="94" customFormat="1" ht="11.25">
      <c r="A947" s="95"/>
      <c r="B947" s="96"/>
      <c r="C947" s="97"/>
    </row>
    <row r="948" spans="1:3" s="94" customFormat="1" ht="11.25">
      <c r="A948" s="95"/>
      <c r="B948" s="96"/>
      <c r="C948" s="97"/>
    </row>
    <row r="949" spans="1:3" s="94" customFormat="1" ht="11.25">
      <c r="A949" s="95"/>
      <c r="B949" s="96"/>
      <c r="C949" s="97"/>
    </row>
    <row r="950" spans="1:3" s="94" customFormat="1" ht="11.25">
      <c r="A950" s="95"/>
      <c r="B950" s="96"/>
      <c r="C950" s="97"/>
    </row>
    <row r="951" spans="1:3" s="94" customFormat="1" ht="11.25">
      <c r="A951" s="95"/>
      <c r="B951" s="96"/>
      <c r="C951" s="97"/>
    </row>
    <row r="952" spans="1:3" s="94" customFormat="1" ht="11.25">
      <c r="A952" s="95"/>
      <c r="B952" s="96"/>
      <c r="C952" s="97"/>
    </row>
    <row r="953" spans="1:3" s="94" customFormat="1" ht="11.25">
      <c r="A953" s="95"/>
      <c r="B953" s="96"/>
      <c r="C953" s="97"/>
    </row>
    <row r="954" spans="1:3" s="94" customFormat="1" ht="11.25">
      <c r="A954" s="95"/>
      <c r="B954" s="96"/>
      <c r="C954" s="97"/>
    </row>
    <row r="955" spans="1:3" s="94" customFormat="1" ht="11.25">
      <c r="A955" s="95"/>
      <c r="B955" s="96"/>
      <c r="C955" s="97"/>
    </row>
    <row r="956" spans="1:3" s="94" customFormat="1" ht="11.25">
      <c r="A956" s="95"/>
      <c r="B956" s="96"/>
      <c r="C956" s="97"/>
    </row>
    <row r="957" spans="1:3" s="94" customFormat="1" ht="11.25">
      <c r="A957" s="95"/>
      <c r="B957" s="96"/>
      <c r="C957" s="97"/>
    </row>
    <row r="958" spans="1:3" s="94" customFormat="1" ht="11.25">
      <c r="A958" s="95"/>
      <c r="B958" s="96"/>
      <c r="C958" s="97"/>
    </row>
    <row r="959" spans="1:3" s="94" customFormat="1" ht="11.25">
      <c r="A959" s="95"/>
      <c r="B959" s="96"/>
      <c r="C959" s="97"/>
    </row>
    <row r="960" spans="1:3" s="94" customFormat="1" ht="11.25">
      <c r="A960" s="95"/>
      <c r="B960" s="96"/>
      <c r="C960" s="97"/>
    </row>
    <row r="961" spans="1:3" s="94" customFormat="1" ht="11.25">
      <c r="A961" s="95"/>
      <c r="B961" s="96"/>
      <c r="C961" s="97"/>
    </row>
    <row r="962" spans="1:3" s="94" customFormat="1" ht="11.25">
      <c r="A962" s="95"/>
      <c r="B962" s="96"/>
      <c r="C962" s="97"/>
    </row>
    <row r="963" spans="1:3" s="94" customFormat="1" ht="11.25">
      <c r="A963" s="95"/>
      <c r="B963" s="96"/>
      <c r="C963" s="97"/>
    </row>
    <row r="964" spans="1:3" s="94" customFormat="1" ht="11.25">
      <c r="A964" s="95"/>
      <c r="B964" s="96"/>
      <c r="C964" s="97"/>
    </row>
    <row r="965" spans="1:3" s="94" customFormat="1" ht="11.25">
      <c r="A965" s="95"/>
      <c r="B965" s="96"/>
      <c r="C965" s="97"/>
    </row>
    <row r="966" spans="1:3" s="94" customFormat="1" ht="11.25">
      <c r="A966" s="95"/>
      <c r="B966" s="96"/>
      <c r="C966" s="97"/>
    </row>
    <row r="967" spans="1:3" s="94" customFormat="1" ht="11.25">
      <c r="A967" s="95"/>
      <c r="B967" s="96"/>
      <c r="C967" s="97"/>
    </row>
    <row r="968" spans="1:3" s="94" customFormat="1" ht="11.25">
      <c r="A968" s="95"/>
      <c r="B968" s="96"/>
      <c r="C968" s="97"/>
    </row>
    <row r="969" spans="1:3" s="94" customFormat="1" ht="11.25">
      <c r="A969" s="95"/>
      <c r="B969" s="96"/>
      <c r="C969" s="97"/>
    </row>
    <row r="970" spans="1:3" s="94" customFormat="1" ht="11.25">
      <c r="A970" s="95"/>
      <c r="B970" s="96"/>
      <c r="C970" s="97"/>
    </row>
    <row r="971" spans="1:3" s="94" customFormat="1" ht="11.25">
      <c r="A971" s="95"/>
      <c r="B971" s="96"/>
      <c r="C971" s="97"/>
    </row>
    <row r="972" spans="1:3" s="94" customFormat="1" ht="11.25">
      <c r="A972" s="95"/>
      <c r="B972" s="96"/>
      <c r="C972" s="97"/>
    </row>
    <row r="973" spans="1:3" s="94" customFormat="1" ht="11.25">
      <c r="A973" s="95"/>
      <c r="B973" s="96"/>
      <c r="C973" s="97"/>
    </row>
    <row r="974" spans="1:3" s="94" customFormat="1" ht="11.25">
      <c r="A974" s="95"/>
      <c r="B974" s="96"/>
      <c r="C974" s="97"/>
    </row>
    <row r="975" spans="1:3" s="94" customFormat="1" ht="11.25">
      <c r="A975" s="95"/>
      <c r="B975" s="96"/>
      <c r="C975" s="97"/>
    </row>
    <row r="976" spans="1:3" s="94" customFormat="1" ht="11.25">
      <c r="A976" s="95"/>
      <c r="B976" s="96"/>
      <c r="C976" s="97"/>
    </row>
    <row r="977" spans="1:3" s="94" customFormat="1" ht="11.25">
      <c r="A977" s="95"/>
      <c r="B977" s="96"/>
      <c r="C977" s="97"/>
    </row>
    <row r="978" spans="1:3" s="94" customFormat="1" ht="11.25">
      <c r="A978" s="95"/>
      <c r="B978" s="96"/>
      <c r="C978" s="97"/>
    </row>
    <row r="979" spans="1:3" s="94" customFormat="1" ht="11.25">
      <c r="A979" s="95"/>
      <c r="B979" s="96"/>
      <c r="C979" s="97"/>
    </row>
    <row r="980" spans="1:3" s="94" customFormat="1" ht="11.25">
      <c r="A980" s="95"/>
      <c r="B980" s="96"/>
      <c r="C980" s="97"/>
    </row>
    <row r="981" spans="1:3" s="94" customFormat="1" ht="11.25">
      <c r="A981" s="95"/>
      <c r="B981" s="96"/>
      <c r="C981" s="97"/>
    </row>
    <row r="982" spans="1:3" s="94" customFormat="1" ht="11.25">
      <c r="A982" s="95"/>
      <c r="B982" s="96"/>
      <c r="C982" s="97"/>
    </row>
    <row r="983" spans="1:3" s="94" customFormat="1" ht="11.25">
      <c r="A983" s="95"/>
      <c r="B983" s="96"/>
      <c r="C983" s="97"/>
    </row>
    <row r="984" spans="1:3" s="94" customFormat="1" ht="11.25">
      <c r="A984" s="95"/>
      <c r="B984" s="96"/>
      <c r="C984" s="97"/>
    </row>
    <row r="985" spans="1:3" s="94" customFormat="1" ht="11.25">
      <c r="A985" s="95"/>
      <c r="B985" s="96"/>
      <c r="C985" s="97"/>
    </row>
    <row r="986" spans="1:3" s="94" customFormat="1" ht="11.25">
      <c r="A986" s="95"/>
      <c r="B986" s="96"/>
      <c r="C986" s="97"/>
    </row>
    <row r="987" spans="1:3" s="94" customFormat="1" ht="11.25">
      <c r="A987" s="95"/>
      <c r="B987" s="96"/>
      <c r="C987" s="97"/>
    </row>
    <row r="988" spans="1:3" s="94" customFormat="1" ht="11.25">
      <c r="A988" s="95"/>
      <c r="B988" s="96"/>
      <c r="C988" s="97"/>
    </row>
    <row r="989" spans="1:3" s="94" customFormat="1" ht="11.25">
      <c r="A989" s="95"/>
      <c r="B989" s="96"/>
      <c r="C989" s="97"/>
    </row>
    <row r="990" spans="1:3" s="94" customFormat="1" ht="11.25">
      <c r="A990" s="95"/>
      <c r="B990" s="96"/>
      <c r="C990" s="97"/>
    </row>
    <row r="991" spans="1:3" s="94" customFormat="1" ht="11.25">
      <c r="A991" s="95"/>
      <c r="B991" s="96"/>
      <c r="C991" s="97"/>
    </row>
    <row r="992" spans="1:3" s="94" customFormat="1" ht="11.25">
      <c r="A992" s="95"/>
      <c r="B992" s="96"/>
      <c r="C992" s="97"/>
    </row>
    <row r="993" spans="1:3" s="94" customFormat="1" ht="11.25">
      <c r="A993" s="95"/>
      <c r="B993" s="96"/>
      <c r="C993" s="97"/>
    </row>
    <row r="994" spans="1:3" s="94" customFormat="1" ht="11.25">
      <c r="A994" s="95"/>
      <c r="B994" s="96"/>
      <c r="C994" s="97"/>
    </row>
    <row r="995" spans="1:3" s="94" customFormat="1" ht="11.25">
      <c r="A995" s="95"/>
      <c r="B995" s="96"/>
      <c r="C995" s="97"/>
    </row>
    <row r="996" spans="1:3" s="94" customFormat="1" ht="11.25">
      <c r="A996" s="95"/>
      <c r="B996" s="96"/>
      <c r="C996" s="97"/>
    </row>
    <row r="997" spans="1:3" s="94" customFormat="1" ht="11.25">
      <c r="A997" s="95"/>
      <c r="B997" s="96"/>
      <c r="C997" s="97"/>
    </row>
    <row r="998" spans="1:3" s="94" customFormat="1" ht="11.25">
      <c r="A998" s="95"/>
      <c r="B998" s="96"/>
      <c r="C998" s="97"/>
    </row>
    <row r="999" spans="1:3" s="94" customFormat="1" ht="11.25">
      <c r="A999" s="95"/>
      <c r="B999" s="96"/>
      <c r="C999" s="97"/>
    </row>
    <row r="1000" spans="1:3" s="94" customFormat="1" ht="11.25">
      <c r="A1000" s="95"/>
      <c r="B1000" s="96"/>
      <c r="C1000" s="97"/>
    </row>
    <row r="1001" spans="1:3" s="94" customFormat="1" ht="11.25">
      <c r="A1001" s="95"/>
      <c r="B1001" s="96"/>
      <c r="C1001" s="97"/>
    </row>
    <row r="1002" spans="1:3" s="94" customFormat="1" ht="11.25">
      <c r="A1002" s="95"/>
      <c r="B1002" s="96"/>
      <c r="C1002" s="97"/>
    </row>
    <row r="1003" spans="1:3" s="94" customFormat="1" ht="11.25">
      <c r="A1003" s="95"/>
      <c r="B1003" s="96"/>
      <c r="C1003" s="97"/>
    </row>
    <row r="1004" spans="1:3" s="94" customFormat="1" ht="11.25">
      <c r="A1004" s="95"/>
      <c r="B1004" s="96"/>
      <c r="C1004" s="97"/>
    </row>
    <row r="1005" spans="1:3" s="94" customFormat="1" ht="11.25">
      <c r="A1005" s="95"/>
      <c r="B1005" s="96"/>
      <c r="C1005" s="97"/>
    </row>
    <row r="1006" spans="1:3" s="94" customFormat="1" ht="11.25">
      <c r="A1006" s="95"/>
      <c r="B1006" s="96"/>
      <c r="C1006" s="97"/>
    </row>
    <row r="1007" spans="1:3" s="94" customFormat="1" ht="11.25">
      <c r="A1007" s="95"/>
      <c r="B1007" s="96"/>
      <c r="C1007" s="97"/>
    </row>
    <row r="1008" spans="1:3" s="94" customFormat="1" ht="11.25">
      <c r="A1008" s="95"/>
      <c r="B1008" s="96"/>
      <c r="C1008" s="97"/>
    </row>
    <row r="1009" spans="1:3" s="94" customFormat="1" ht="11.25">
      <c r="A1009" s="95"/>
      <c r="B1009" s="96"/>
      <c r="C1009" s="97"/>
    </row>
    <row r="1010" spans="1:3" s="94" customFormat="1" ht="11.25">
      <c r="A1010" s="95"/>
      <c r="B1010" s="96"/>
      <c r="C1010" s="97"/>
    </row>
    <row r="1011" spans="1:3" s="94" customFormat="1" ht="11.25">
      <c r="A1011" s="95"/>
      <c r="B1011" s="96"/>
      <c r="C1011" s="97"/>
    </row>
    <row r="1012" spans="1:3" s="94" customFormat="1" ht="11.25">
      <c r="A1012" s="95"/>
      <c r="B1012" s="96"/>
      <c r="C1012" s="97"/>
    </row>
    <row r="1013" spans="1:3" s="94" customFormat="1" ht="11.25">
      <c r="A1013" s="95"/>
      <c r="B1013" s="96"/>
      <c r="C1013" s="97"/>
    </row>
    <row r="1014" spans="1:3" s="94" customFormat="1" ht="11.25">
      <c r="A1014" s="95"/>
      <c r="B1014" s="96"/>
      <c r="C1014" s="97"/>
    </row>
    <row r="1015" spans="1:3" s="94" customFormat="1" ht="11.25">
      <c r="A1015" s="95"/>
      <c r="B1015" s="96"/>
      <c r="C1015" s="97"/>
    </row>
    <row r="1016" spans="1:3" s="94" customFormat="1" ht="11.25">
      <c r="A1016" s="95"/>
      <c r="B1016" s="96"/>
      <c r="C1016" s="97"/>
    </row>
    <row r="1017" spans="1:3" s="94" customFormat="1" ht="11.25">
      <c r="A1017" s="95"/>
      <c r="B1017" s="96"/>
      <c r="C1017" s="97"/>
    </row>
    <row r="1018" spans="1:3" s="94" customFormat="1" ht="11.25">
      <c r="A1018" s="95"/>
      <c r="B1018" s="96"/>
      <c r="C1018" s="97"/>
    </row>
    <row r="1019" spans="1:3" s="94" customFormat="1" ht="11.25">
      <c r="A1019" s="95"/>
      <c r="B1019" s="96"/>
      <c r="C1019" s="97"/>
    </row>
    <row r="1020" spans="1:3" s="94" customFormat="1" ht="11.25">
      <c r="A1020" s="95"/>
      <c r="B1020" s="96"/>
      <c r="C1020" s="97"/>
    </row>
    <row r="1021" spans="1:3" s="94" customFormat="1" ht="11.25">
      <c r="A1021" s="95"/>
      <c r="B1021" s="96"/>
      <c r="C1021" s="97"/>
    </row>
    <row r="1022" spans="1:3" s="94" customFormat="1" ht="11.25">
      <c r="A1022" s="95"/>
      <c r="B1022" s="96"/>
      <c r="C1022" s="97"/>
    </row>
    <row r="1023" spans="1:3" s="94" customFormat="1" ht="11.25">
      <c r="A1023" s="95"/>
      <c r="B1023" s="96"/>
      <c r="C1023" s="97"/>
    </row>
    <row r="1024" spans="1:3" s="94" customFormat="1" ht="11.25">
      <c r="A1024" s="95"/>
      <c r="B1024" s="96"/>
      <c r="C1024" s="97"/>
    </row>
    <row r="1025" spans="1:3" s="94" customFormat="1" ht="11.25">
      <c r="A1025" s="95"/>
      <c r="B1025" s="96"/>
      <c r="C1025" s="97"/>
    </row>
    <row r="1026" spans="1:3" s="94" customFormat="1" ht="11.25">
      <c r="A1026" s="95"/>
      <c r="B1026" s="96"/>
      <c r="C1026" s="97"/>
    </row>
    <row r="1027" spans="1:3" s="94" customFormat="1" ht="11.25">
      <c r="A1027" s="95"/>
      <c r="B1027" s="96"/>
      <c r="C1027" s="97"/>
    </row>
    <row r="1028" spans="1:3" s="94" customFormat="1" ht="11.25">
      <c r="A1028" s="95"/>
      <c r="B1028" s="96"/>
      <c r="C1028" s="97"/>
    </row>
    <row r="1029" spans="1:3" s="94" customFormat="1" ht="11.25">
      <c r="A1029" s="95"/>
      <c r="B1029" s="96"/>
      <c r="C1029" s="97"/>
    </row>
    <row r="1030" spans="1:3" s="94" customFormat="1" ht="11.25">
      <c r="A1030" s="95"/>
      <c r="B1030" s="96"/>
      <c r="C1030" s="97"/>
    </row>
    <row r="1031" spans="1:3" s="94" customFormat="1" ht="11.25">
      <c r="A1031" s="95"/>
      <c r="B1031" s="96"/>
      <c r="C1031" s="97"/>
    </row>
    <row r="1032" spans="1:3" s="94" customFormat="1" ht="11.25">
      <c r="A1032" s="95"/>
      <c r="B1032" s="96"/>
      <c r="C1032" s="97"/>
    </row>
    <row r="1033" spans="1:3" s="94" customFormat="1" ht="11.25">
      <c r="A1033" s="95"/>
      <c r="B1033" s="96"/>
      <c r="C1033" s="97"/>
    </row>
    <row r="1034" spans="1:3" s="94" customFormat="1" ht="11.25">
      <c r="A1034" s="95"/>
      <c r="B1034" s="96"/>
      <c r="C1034" s="97"/>
    </row>
    <row r="1035" spans="1:3" s="94" customFormat="1" ht="11.25">
      <c r="A1035" s="95"/>
      <c r="B1035" s="96"/>
      <c r="C1035" s="97"/>
    </row>
    <row r="1036" spans="1:3" s="94" customFormat="1" ht="11.25">
      <c r="A1036" s="95"/>
      <c r="B1036" s="96"/>
      <c r="C1036" s="97"/>
    </row>
    <row r="1037" spans="1:3" s="94" customFormat="1" ht="11.25">
      <c r="A1037" s="95"/>
      <c r="B1037" s="96"/>
      <c r="C1037" s="97"/>
    </row>
    <row r="1038" spans="1:3" s="94" customFormat="1" ht="11.25">
      <c r="A1038" s="95"/>
      <c r="B1038" s="96"/>
      <c r="C1038" s="97"/>
    </row>
    <row r="1039" spans="1:3" s="94" customFormat="1" ht="11.25">
      <c r="A1039" s="95"/>
      <c r="B1039" s="96"/>
      <c r="C1039" s="97"/>
    </row>
    <row r="1040" spans="1:3" s="94" customFormat="1" ht="11.25">
      <c r="A1040" s="95"/>
      <c r="B1040" s="96"/>
      <c r="C1040" s="97"/>
    </row>
    <row r="1041" spans="1:3" s="94" customFormat="1" ht="11.25">
      <c r="A1041" s="95"/>
      <c r="B1041" s="96"/>
      <c r="C1041" s="97"/>
    </row>
    <row r="1042" spans="1:3" s="94" customFormat="1" ht="11.25">
      <c r="A1042" s="95"/>
      <c r="B1042" s="96"/>
      <c r="C1042" s="97"/>
    </row>
    <row r="1043" spans="1:3" s="94" customFormat="1" ht="11.25">
      <c r="A1043" s="95"/>
      <c r="B1043" s="96"/>
      <c r="C1043" s="97"/>
    </row>
    <row r="1044" spans="1:3" s="94" customFormat="1" ht="11.25">
      <c r="A1044" s="95"/>
      <c r="B1044" s="96"/>
      <c r="C1044" s="97"/>
    </row>
    <row r="1045" spans="1:3" s="94" customFormat="1" ht="11.25">
      <c r="A1045" s="95"/>
      <c r="B1045" s="96"/>
      <c r="C1045" s="97"/>
    </row>
    <row r="1046" spans="1:3" s="94" customFormat="1" ht="11.25">
      <c r="A1046" s="95"/>
      <c r="B1046" s="96"/>
      <c r="C1046" s="97"/>
    </row>
    <row r="1047" spans="1:3" s="94" customFormat="1" ht="11.25">
      <c r="A1047" s="95"/>
      <c r="B1047" s="96"/>
      <c r="C1047" s="97"/>
    </row>
    <row r="1048" spans="1:3" s="94" customFormat="1" ht="11.25">
      <c r="A1048" s="95"/>
      <c r="B1048" s="96"/>
      <c r="C1048" s="97"/>
    </row>
    <row r="1049" spans="1:3" s="94" customFormat="1" ht="11.25">
      <c r="A1049" s="95"/>
      <c r="B1049" s="96"/>
      <c r="C1049" s="97"/>
    </row>
    <row r="1050" spans="1:3" s="94" customFormat="1" ht="11.25">
      <c r="A1050" s="95"/>
      <c r="B1050" s="96"/>
      <c r="C1050" s="97"/>
    </row>
    <row r="1051" spans="1:3" s="94" customFormat="1" ht="11.25">
      <c r="A1051" s="95"/>
      <c r="B1051" s="96"/>
      <c r="C1051" s="97"/>
    </row>
    <row r="1052" spans="1:3" s="94" customFormat="1" ht="11.25">
      <c r="A1052" s="95"/>
      <c r="B1052" s="96"/>
      <c r="C1052" s="97"/>
    </row>
    <row r="1053" spans="1:3" s="94" customFormat="1" ht="11.25">
      <c r="A1053" s="95"/>
      <c r="B1053" s="96"/>
      <c r="C1053" s="97"/>
    </row>
    <row r="1054" spans="1:3" s="94" customFormat="1" ht="11.25">
      <c r="A1054" s="95"/>
      <c r="B1054" s="96"/>
      <c r="C1054" s="97"/>
    </row>
    <row r="1055" spans="1:3" s="94" customFormat="1" ht="11.25">
      <c r="A1055" s="95"/>
      <c r="B1055" s="96"/>
      <c r="C1055" s="97"/>
    </row>
    <row r="1056" spans="1:3" s="94" customFormat="1" ht="11.25">
      <c r="A1056" s="95"/>
      <c r="B1056" s="96"/>
      <c r="C1056" s="97"/>
    </row>
    <row r="1057" spans="1:3" s="94" customFormat="1" ht="11.25">
      <c r="A1057" s="95"/>
      <c r="B1057" s="96"/>
      <c r="C1057" s="97"/>
    </row>
    <row r="1058" spans="1:3" s="94" customFormat="1" ht="11.25">
      <c r="A1058" s="95"/>
      <c r="B1058" s="96"/>
      <c r="C1058" s="97"/>
    </row>
    <row r="1059" spans="1:3" s="94" customFormat="1" ht="11.25">
      <c r="A1059" s="95"/>
      <c r="B1059" s="96"/>
      <c r="C1059" s="97"/>
    </row>
    <row r="1060" spans="1:3" s="94" customFormat="1" ht="11.25">
      <c r="A1060" s="95"/>
      <c r="B1060" s="96"/>
      <c r="C1060" s="97"/>
    </row>
    <row r="1061" spans="1:3" s="94" customFormat="1" ht="11.25">
      <c r="A1061" s="95"/>
      <c r="B1061" s="96"/>
      <c r="C1061" s="97"/>
    </row>
    <row r="1062" spans="1:3" s="94" customFormat="1" ht="11.25">
      <c r="A1062" s="95"/>
      <c r="B1062" s="96"/>
      <c r="C1062" s="97"/>
    </row>
    <row r="1063" spans="1:3" s="94" customFormat="1" ht="11.25">
      <c r="A1063" s="95"/>
      <c r="B1063" s="96"/>
      <c r="C1063" s="97"/>
    </row>
    <row r="1064" spans="1:3" s="94" customFormat="1" ht="11.25">
      <c r="A1064" s="95"/>
      <c r="B1064" s="96"/>
      <c r="C1064" s="97"/>
    </row>
    <row r="1065" spans="1:3" s="94" customFormat="1" ht="11.25">
      <c r="A1065" s="95"/>
      <c r="B1065" s="96"/>
      <c r="C1065" s="97"/>
    </row>
    <row r="1066" spans="1:3" s="94" customFormat="1" ht="11.25">
      <c r="A1066" s="95"/>
      <c r="B1066" s="96"/>
      <c r="C1066" s="97"/>
    </row>
    <row r="1067" spans="1:3" s="94" customFormat="1" ht="11.25">
      <c r="A1067" s="95"/>
      <c r="B1067" s="96"/>
      <c r="C1067" s="97"/>
    </row>
    <row r="1068" spans="1:3" s="94" customFormat="1" ht="11.25">
      <c r="A1068" s="95"/>
      <c r="B1068" s="96"/>
      <c r="C1068" s="97"/>
    </row>
    <row r="1069" spans="1:3" s="94" customFormat="1" ht="11.25">
      <c r="A1069" s="95"/>
      <c r="B1069" s="96"/>
      <c r="C1069" s="97"/>
    </row>
    <row r="1070" spans="1:3" s="94" customFormat="1" ht="11.25">
      <c r="A1070" s="95"/>
      <c r="B1070" s="96"/>
      <c r="C1070" s="97"/>
    </row>
    <row r="1071" spans="1:3" s="94" customFormat="1" ht="11.25">
      <c r="A1071" s="95"/>
      <c r="B1071" s="96"/>
      <c r="C1071" s="97"/>
    </row>
    <row r="1072" spans="1:3" s="94" customFormat="1" ht="11.25">
      <c r="A1072" s="95"/>
      <c r="B1072" s="96"/>
      <c r="C1072" s="97"/>
    </row>
    <row r="1073" spans="1:3" s="94" customFormat="1" ht="11.25">
      <c r="A1073" s="95"/>
      <c r="B1073" s="96"/>
      <c r="C1073" s="97"/>
    </row>
    <row r="1074" spans="1:3" s="94" customFormat="1" ht="11.25">
      <c r="A1074" s="95"/>
      <c r="B1074" s="96"/>
      <c r="C1074" s="97"/>
    </row>
    <row r="1075" spans="1:3" s="94" customFormat="1" ht="11.25">
      <c r="A1075" s="95"/>
      <c r="B1075" s="96"/>
      <c r="C1075" s="97"/>
    </row>
    <row r="1076" spans="1:3" s="94" customFormat="1" ht="11.25">
      <c r="A1076" s="95"/>
      <c r="B1076" s="96"/>
      <c r="C1076" s="97"/>
    </row>
    <row r="1077" spans="1:3" s="94" customFormat="1" ht="11.25">
      <c r="A1077" s="95"/>
      <c r="B1077" s="96"/>
      <c r="C1077" s="97"/>
    </row>
    <row r="1078" spans="1:3" s="94" customFormat="1" ht="11.25">
      <c r="A1078" s="95"/>
      <c r="B1078" s="96"/>
      <c r="C1078" s="97"/>
    </row>
    <row r="1079" spans="1:3" s="94" customFormat="1" ht="11.25">
      <c r="A1079" s="95"/>
      <c r="B1079" s="96"/>
      <c r="C1079" s="97"/>
    </row>
    <row r="1080" spans="1:3" s="94" customFormat="1" ht="11.25">
      <c r="A1080" s="95"/>
      <c r="B1080" s="96"/>
      <c r="C1080" s="97"/>
    </row>
    <row r="1081" spans="1:3" s="94" customFormat="1" ht="11.25">
      <c r="A1081" s="95"/>
      <c r="B1081" s="96"/>
      <c r="C1081" s="97"/>
    </row>
    <row r="1082" spans="1:3" s="94" customFormat="1" ht="11.25">
      <c r="A1082" s="95"/>
      <c r="B1082" s="96"/>
      <c r="C1082" s="97"/>
    </row>
    <row r="1083" spans="1:3" s="94" customFormat="1" ht="11.25">
      <c r="A1083" s="95"/>
      <c r="B1083" s="96"/>
      <c r="C1083" s="97"/>
    </row>
    <row r="1084" spans="1:3" s="94" customFormat="1" ht="11.25">
      <c r="A1084" s="95"/>
      <c r="B1084" s="96"/>
      <c r="C1084" s="97"/>
    </row>
    <row r="1085" spans="1:3" s="94" customFormat="1" ht="11.25">
      <c r="A1085" s="95"/>
      <c r="B1085" s="96"/>
      <c r="C1085" s="97"/>
    </row>
    <row r="1086" spans="1:3" s="94" customFormat="1" ht="11.25">
      <c r="A1086" s="95"/>
      <c r="B1086" s="96"/>
      <c r="C1086" s="97"/>
    </row>
    <row r="1087" spans="1:3" s="94" customFormat="1" ht="11.25">
      <c r="A1087" s="95"/>
      <c r="B1087" s="96"/>
      <c r="C1087" s="97"/>
    </row>
    <row r="1088" spans="1:3" s="94" customFormat="1" ht="11.25">
      <c r="A1088" s="95"/>
      <c r="B1088" s="96"/>
      <c r="C1088" s="97"/>
    </row>
    <row r="1089" spans="1:3" s="94" customFormat="1" ht="11.25">
      <c r="A1089" s="95"/>
      <c r="B1089" s="96"/>
      <c r="C1089" s="97"/>
    </row>
    <row r="1090" spans="1:3" s="94" customFormat="1" ht="11.25">
      <c r="A1090" s="95"/>
      <c r="B1090" s="96"/>
      <c r="C1090" s="97"/>
    </row>
    <row r="1091" spans="1:3" s="94" customFormat="1" ht="11.25">
      <c r="A1091" s="95"/>
      <c r="B1091" s="96"/>
      <c r="C1091" s="97"/>
    </row>
    <row r="1092" spans="1:3" s="94" customFormat="1" ht="11.25">
      <c r="A1092" s="95"/>
      <c r="B1092" s="96"/>
      <c r="C1092" s="97"/>
    </row>
    <row r="1093" spans="1:3" s="94" customFormat="1" ht="11.25">
      <c r="A1093" s="95"/>
      <c r="B1093" s="96"/>
      <c r="C1093" s="97"/>
    </row>
    <row r="1094" spans="1:3" s="94" customFormat="1" ht="11.25">
      <c r="A1094" s="95"/>
      <c r="B1094" s="96"/>
      <c r="C1094" s="97"/>
    </row>
    <row r="1095" spans="1:3" s="94" customFormat="1" ht="11.25">
      <c r="A1095" s="95"/>
      <c r="B1095" s="96"/>
      <c r="C1095" s="97"/>
    </row>
    <row r="1096" spans="1:3" s="94" customFormat="1" ht="11.25">
      <c r="A1096" s="95"/>
      <c r="B1096" s="96"/>
      <c r="C1096" s="97"/>
    </row>
    <row r="1097" spans="1:3" s="94" customFormat="1" ht="11.25">
      <c r="A1097" s="95"/>
      <c r="B1097" s="96"/>
      <c r="C1097" s="97"/>
    </row>
    <row r="1098" spans="1:3" s="94" customFormat="1" ht="11.25">
      <c r="A1098" s="95"/>
      <c r="B1098" s="96"/>
      <c r="C1098" s="97"/>
    </row>
    <row r="1099" spans="1:3" s="94" customFormat="1" ht="11.25">
      <c r="A1099" s="95"/>
      <c r="B1099" s="96"/>
      <c r="C1099" s="97"/>
    </row>
    <row r="1100" spans="1:3" s="94" customFormat="1" ht="11.25">
      <c r="A1100" s="95"/>
      <c r="B1100" s="96"/>
      <c r="C1100" s="97"/>
    </row>
    <row r="1101" spans="1:3" s="94" customFormat="1" ht="11.25">
      <c r="A1101" s="95"/>
      <c r="B1101" s="96"/>
      <c r="C1101" s="97"/>
    </row>
    <row r="1102" spans="1:3" s="94" customFormat="1" ht="11.25">
      <c r="A1102" s="95"/>
      <c r="B1102" s="96"/>
      <c r="C1102" s="97"/>
    </row>
    <row r="1103" spans="1:3" s="94" customFormat="1" ht="11.25">
      <c r="A1103" s="95"/>
      <c r="B1103" s="96"/>
      <c r="C1103" s="97"/>
    </row>
    <row r="1104" spans="1:3" s="94" customFormat="1" ht="11.25">
      <c r="A1104" s="95"/>
      <c r="B1104" s="96"/>
      <c r="C1104" s="97"/>
    </row>
    <row r="1105" spans="1:3" s="94" customFormat="1" ht="11.25">
      <c r="A1105" s="95"/>
      <c r="B1105" s="96"/>
      <c r="C1105" s="97"/>
    </row>
    <row r="1106" spans="1:3" s="94" customFormat="1" ht="11.25">
      <c r="A1106" s="95"/>
      <c r="B1106" s="96"/>
      <c r="C1106" s="97"/>
    </row>
    <row r="1107" spans="1:3" s="94" customFormat="1" ht="11.25">
      <c r="A1107" s="95"/>
      <c r="B1107" s="96"/>
      <c r="C1107" s="97"/>
    </row>
    <row r="1108" spans="1:3" s="94" customFormat="1" ht="11.25">
      <c r="A1108" s="95"/>
      <c r="B1108" s="96"/>
      <c r="C1108" s="97"/>
    </row>
    <row r="1109" spans="1:3" s="94" customFormat="1" ht="11.25">
      <c r="A1109" s="95"/>
      <c r="B1109" s="96"/>
      <c r="C1109" s="97"/>
    </row>
    <row r="1110" spans="1:3" s="94" customFormat="1" ht="11.25">
      <c r="A1110" s="95"/>
      <c r="B1110" s="96"/>
      <c r="C1110" s="97"/>
    </row>
    <row r="1111" spans="1:3" s="94" customFormat="1" ht="11.25">
      <c r="A1111" s="95"/>
      <c r="B1111" s="96"/>
      <c r="C1111" s="97"/>
    </row>
    <row r="1112" spans="1:3" s="94" customFormat="1" ht="11.25">
      <c r="A1112" s="95"/>
      <c r="B1112" s="96"/>
      <c r="C1112" s="97"/>
    </row>
    <row r="1113" spans="1:3" s="94" customFormat="1" ht="11.25">
      <c r="A1113" s="95"/>
      <c r="B1113" s="96"/>
      <c r="C1113" s="97"/>
    </row>
    <row r="1114" spans="1:3" s="94" customFormat="1" ht="11.25">
      <c r="A1114" s="95"/>
      <c r="B1114" s="96"/>
      <c r="C1114" s="97"/>
    </row>
    <row r="1115" spans="1:3" s="94" customFormat="1" ht="11.25">
      <c r="A1115" s="95"/>
      <c r="B1115" s="96"/>
      <c r="C1115" s="97"/>
    </row>
    <row r="1116" spans="1:3" s="94" customFormat="1" ht="11.25">
      <c r="A1116" s="95"/>
      <c r="B1116" s="96"/>
      <c r="C1116" s="97"/>
    </row>
    <row r="1117" spans="1:3" s="94" customFormat="1" ht="11.25">
      <c r="A1117" s="95"/>
      <c r="B1117" s="96"/>
      <c r="C1117" s="97"/>
    </row>
    <row r="1118" spans="1:3" s="94" customFormat="1" ht="11.25">
      <c r="A1118" s="95"/>
      <c r="B1118" s="96"/>
      <c r="C1118" s="97"/>
    </row>
    <row r="1119" spans="1:3" s="94" customFormat="1" ht="11.25">
      <c r="A1119" s="95"/>
      <c r="B1119" s="96"/>
      <c r="C1119" s="97"/>
    </row>
    <row r="1120" spans="1:3" s="94" customFormat="1" ht="11.25">
      <c r="A1120" s="95"/>
      <c r="B1120" s="96"/>
      <c r="C1120" s="97"/>
    </row>
    <row r="1121" spans="1:3" s="94" customFormat="1" ht="11.25">
      <c r="A1121" s="95"/>
      <c r="B1121" s="96"/>
      <c r="C1121" s="97"/>
    </row>
    <row r="1122" spans="1:3" s="94" customFormat="1" ht="11.25">
      <c r="A1122" s="95"/>
      <c r="B1122" s="96"/>
      <c r="C1122" s="97"/>
    </row>
    <row r="1123" spans="1:3" s="94" customFormat="1" ht="11.25">
      <c r="A1123" s="95"/>
      <c r="B1123" s="96"/>
      <c r="C1123" s="97"/>
    </row>
    <row r="1124" spans="1:3" s="94" customFormat="1" ht="11.25">
      <c r="A1124" s="95"/>
      <c r="B1124" s="96"/>
      <c r="C1124" s="97"/>
    </row>
    <row r="1125" spans="1:3" s="94" customFormat="1" ht="11.25">
      <c r="A1125" s="95"/>
      <c r="B1125" s="96"/>
      <c r="C1125" s="97"/>
    </row>
    <row r="1126" spans="1:3" s="94" customFormat="1" ht="11.25">
      <c r="A1126" s="95"/>
      <c r="B1126" s="96"/>
      <c r="C1126" s="97"/>
    </row>
    <row r="1127" spans="1:3" s="94" customFormat="1" ht="11.25">
      <c r="A1127" s="95"/>
      <c r="B1127" s="96"/>
      <c r="C1127" s="97"/>
    </row>
    <row r="1128" spans="1:3" s="94" customFormat="1" ht="11.25">
      <c r="A1128" s="95"/>
      <c r="B1128" s="96"/>
      <c r="C1128" s="97"/>
    </row>
    <row r="1129" spans="1:3" s="94" customFormat="1" ht="11.25">
      <c r="A1129" s="95"/>
      <c r="B1129" s="96"/>
      <c r="C1129" s="97"/>
    </row>
    <row r="1130" spans="1:3" s="94" customFormat="1" ht="11.25">
      <c r="A1130" s="95"/>
      <c r="B1130" s="96"/>
      <c r="C1130" s="97"/>
    </row>
    <row r="1131" spans="1:3" s="94" customFormat="1" ht="11.25">
      <c r="A1131" s="95"/>
      <c r="B1131" s="96"/>
      <c r="C1131" s="97"/>
    </row>
    <row r="1132" spans="1:3" s="94" customFormat="1" ht="11.25">
      <c r="A1132" s="95"/>
      <c r="B1132" s="96"/>
      <c r="C1132" s="97"/>
    </row>
    <row r="1133" spans="1:3" s="94" customFormat="1" ht="11.25">
      <c r="A1133" s="95"/>
      <c r="B1133" s="96"/>
      <c r="C1133" s="97"/>
    </row>
    <row r="1134" spans="1:3" s="94" customFormat="1" ht="11.25">
      <c r="A1134" s="95"/>
      <c r="B1134" s="96"/>
      <c r="C1134" s="97"/>
    </row>
    <row r="1135" spans="1:3" s="94" customFormat="1" ht="11.25">
      <c r="A1135" s="95"/>
      <c r="B1135" s="96"/>
      <c r="C1135" s="97"/>
    </row>
    <row r="1136" spans="1:3" s="94" customFormat="1" ht="11.25">
      <c r="A1136" s="95"/>
      <c r="B1136" s="96"/>
      <c r="C1136" s="97"/>
    </row>
    <row r="1137" spans="1:3" s="94" customFormat="1" ht="11.25">
      <c r="A1137" s="95"/>
      <c r="B1137" s="96"/>
      <c r="C1137" s="97"/>
    </row>
    <row r="1138" spans="1:3" s="94" customFormat="1" ht="11.25">
      <c r="A1138" s="95"/>
      <c r="B1138" s="96"/>
      <c r="C1138" s="97"/>
    </row>
    <row r="1139" spans="1:3" s="94" customFormat="1" ht="11.25">
      <c r="A1139" s="95"/>
      <c r="B1139" s="96"/>
      <c r="C1139" s="97"/>
    </row>
    <row r="1140" spans="1:3" s="94" customFormat="1" ht="11.25">
      <c r="A1140" s="95"/>
      <c r="B1140" s="96"/>
      <c r="C1140" s="97"/>
    </row>
    <row r="1141" spans="1:3" s="94" customFormat="1" ht="11.25">
      <c r="A1141" s="95"/>
      <c r="B1141" s="96"/>
      <c r="C1141" s="97"/>
    </row>
    <row r="1142" spans="1:3" s="94" customFormat="1" ht="11.25">
      <c r="A1142" s="95"/>
      <c r="B1142" s="96"/>
      <c r="C1142" s="97"/>
    </row>
    <row r="1143" spans="1:3" s="94" customFormat="1" ht="11.25">
      <c r="A1143" s="95"/>
      <c r="B1143" s="96"/>
      <c r="C1143" s="97"/>
    </row>
    <row r="1144" spans="1:3" s="94" customFormat="1" ht="11.25">
      <c r="A1144" s="95"/>
      <c r="B1144" s="96"/>
      <c r="C1144" s="97"/>
    </row>
    <row r="1145" spans="1:3" s="94" customFormat="1" ht="11.25">
      <c r="A1145" s="95"/>
      <c r="B1145" s="96"/>
      <c r="C1145" s="97"/>
    </row>
    <row r="1146" spans="1:3" s="94" customFormat="1" ht="11.25">
      <c r="A1146" s="95"/>
      <c r="B1146" s="96"/>
      <c r="C1146" s="97"/>
    </row>
    <row r="1147" spans="1:3" s="94" customFormat="1" ht="11.25">
      <c r="A1147" s="95"/>
      <c r="B1147" s="96"/>
      <c r="C1147" s="97"/>
    </row>
    <row r="1148" spans="1:3" s="94" customFormat="1" ht="11.25">
      <c r="A1148" s="95"/>
      <c r="B1148" s="96"/>
      <c r="C1148" s="97"/>
    </row>
    <row r="1149" spans="1:3" s="94" customFormat="1" ht="11.25">
      <c r="A1149" s="95"/>
      <c r="B1149" s="96"/>
      <c r="C1149" s="97"/>
    </row>
    <row r="1150" spans="1:3" s="94" customFormat="1" ht="11.25">
      <c r="A1150" s="95"/>
      <c r="B1150" s="96"/>
      <c r="C1150" s="97"/>
    </row>
    <row r="1151" spans="1:3" s="94" customFormat="1" ht="11.25">
      <c r="A1151" s="95"/>
      <c r="B1151" s="96"/>
      <c r="C1151" s="97"/>
    </row>
    <row r="1152" spans="1:3" s="94" customFormat="1" ht="11.25">
      <c r="A1152" s="95"/>
      <c r="B1152" s="96"/>
      <c r="C1152" s="97"/>
    </row>
    <row r="1153" spans="1:3" s="94" customFormat="1" ht="11.25">
      <c r="A1153" s="95"/>
      <c r="B1153" s="96"/>
      <c r="C1153" s="97"/>
    </row>
    <row r="1154" spans="1:3" s="94" customFormat="1" ht="11.25">
      <c r="A1154" s="95"/>
      <c r="B1154" s="96"/>
      <c r="C1154" s="97"/>
    </row>
    <row r="1155" spans="1:3" s="94" customFormat="1" ht="11.25">
      <c r="A1155" s="95"/>
      <c r="B1155" s="96"/>
      <c r="C1155" s="97"/>
    </row>
    <row r="1156" spans="1:3" s="94" customFormat="1" ht="11.25">
      <c r="A1156" s="95"/>
      <c r="B1156" s="96"/>
      <c r="C1156" s="97"/>
    </row>
    <row r="1157" spans="1:3" s="94" customFormat="1" ht="11.25">
      <c r="A1157" s="95"/>
      <c r="B1157" s="96"/>
      <c r="C1157" s="97"/>
    </row>
    <row r="1158" spans="1:3" s="94" customFormat="1" ht="11.25">
      <c r="A1158" s="95"/>
      <c r="B1158" s="96"/>
      <c r="C1158" s="97"/>
    </row>
    <row r="1159" spans="1:3" s="94" customFormat="1" ht="11.25">
      <c r="A1159" s="95"/>
      <c r="B1159" s="96"/>
      <c r="C1159" s="97"/>
    </row>
    <row r="1160" spans="1:3" s="94" customFormat="1" ht="11.25">
      <c r="A1160" s="95"/>
      <c r="B1160" s="96"/>
      <c r="C1160" s="97"/>
    </row>
    <row r="1161" spans="1:3" s="94" customFormat="1" ht="11.25">
      <c r="A1161" s="95"/>
      <c r="B1161" s="96"/>
      <c r="C1161" s="97"/>
    </row>
    <row r="1162" spans="1:3" s="94" customFormat="1" ht="11.25">
      <c r="A1162" s="95"/>
      <c r="B1162" s="96"/>
      <c r="C1162" s="97"/>
    </row>
    <row r="1163" spans="1:3" s="94" customFormat="1" ht="11.25">
      <c r="A1163" s="95"/>
      <c r="B1163" s="96"/>
      <c r="C1163" s="97"/>
    </row>
    <row r="1164" spans="1:3" s="94" customFormat="1" ht="11.25">
      <c r="A1164" s="95"/>
      <c r="B1164" s="96"/>
      <c r="C1164" s="97"/>
    </row>
    <row r="1165" spans="1:3" s="94" customFormat="1" ht="11.25">
      <c r="A1165" s="95"/>
      <c r="B1165" s="96"/>
      <c r="C1165" s="97"/>
    </row>
    <row r="1166" spans="1:3" s="94" customFormat="1" ht="11.25">
      <c r="A1166" s="95"/>
      <c r="B1166" s="96"/>
      <c r="C1166" s="97"/>
    </row>
    <row r="1167" spans="1:3" s="94" customFormat="1" ht="11.25">
      <c r="A1167" s="95"/>
      <c r="B1167" s="96"/>
      <c r="C1167" s="97"/>
    </row>
    <row r="1168" spans="1:3" s="94" customFormat="1" ht="11.25">
      <c r="A1168" s="95"/>
      <c r="B1168" s="96"/>
      <c r="C1168" s="97"/>
    </row>
    <row r="1169" spans="1:3" s="94" customFormat="1" ht="11.25">
      <c r="A1169" s="95"/>
      <c r="B1169" s="96"/>
      <c r="C1169" s="97"/>
    </row>
    <row r="1170" spans="1:3" s="94" customFormat="1" ht="11.25">
      <c r="A1170" s="95"/>
      <c r="B1170" s="96"/>
      <c r="C1170" s="97"/>
    </row>
    <row r="1171" spans="1:3" s="94" customFormat="1" ht="11.25">
      <c r="A1171" s="95"/>
      <c r="B1171" s="96"/>
      <c r="C1171" s="97"/>
    </row>
    <row r="1172" spans="1:3" s="94" customFormat="1" ht="11.25">
      <c r="A1172" s="95"/>
      <c r="B1172" s="96"/>
      <c r="C1172" s="97"/>
    </row>
    <row r="1173" spans="1:3" s="94" customFormat="1" ht="11.25">
      <c r="A1173" s="95"/>
      <c r="B1173" s="96"/>
      <c r="C1173" s="97"/>
    </row>
    <row r="1174" spans="1:3" s="94" customFormat="1" ht="11.25">
      <c r="A1174" s="95"/>
      <c r="B1174" s="96"/>
      <c r="C1174" s="97"/>
    </row>
    <row r="1175" spans="1:3" s="94" customFormat="1" ht="11.25">
      <c r="A1175" s="95"/>
      <c r="B1175" s="96"/>
      <c r="C1175" s="97"/>
    </row>
    <row r="1176" spans="1:3" s="94" customFormat="1" ht="11.25">
      <c r="A1176" s="95"/>
      <c r="B1176" s="96"/>
      <c r="C1176" s="97"/>
    </row>
    <row r="1177" spans="1:3" s="94" customFormat="1" ht="11.25">
      <c r="A1177" s="95"/>
      <c r="B1177" s="96"/>
      <c r="C1177" s="97"/>
    </row>
    <row r="1178" spans="1:3" s="94" customFormat="1" ht="11.25">
      <c r="A1178" s="95"/>
      <c r="B1178" s="96"/>
      <c r="C1178" s="97"/>
    </row>
    <row r="1179" spans="1:3" s="94" customFormat="1" ht="11.25">
      <c r="A1179" s="95"/>
      <c r="B1179" s="96"/>
      <c r="C1179" s="97"/>
    </row>
    <row r="1180" spans="1:3" s="94" customFormat="1" ht="11.25">
      <c r="A1180" s="95"/>
      <c r="B1180" s="96"/>
      <c r="C1180" s="97"/>
    </row>
    <row r="1181" spans="1:3" s="94" customFormat="1" ht="11.25">
      <c r="A1181" s="95"/>
      <c r="B1181" s="96"/>
      <c r="C1181" s="97"/>
    </row>
    <row r="1182" spans="1:3" s="94" customFormat="1" ht="11.25">
      <c r="A1182" s="95"/>
      <c r="B1182" s="96"/>
      <c r="C1182" s="97"/>
    </row>
    <row r="1183" spans="1:3" s="94" customFormat="1" ht="11.25">
      <c r="A1183" s="95"/>
      <c r="B1183" s="96"/>
      <c r="C1183" s="97"/>
    </row>
    <row r="1184" spans="1:3" s="94" customFormat="1" ht="11.25">
      <c r="A1184" s="95"/>
      <c r="B1184" s="96"/>
      <c r="C1184" s="97"/>
    </row>
    <row r="1185" spans="1:3" s="94" customFormat="1" ht="11.25">
      <c r="A1185" s="95"/>
      <c r="B1185" s="96"/>
      <c r="C1185" s="97"/>
    </row>
    <row r="1186" spans="1:3" s="94" customFormat="1" ht="11.25">
      <c r="A1186" s="95"/>
      <c r="B1186" s="96"/>
      <c r="C1186" s="97"/>
    </row>
    <row r="1187" spans="1:3" s="94" customFormat="1" ht="11.25">
      <c r="A1187" s="95"/>
      <c r="B1187" s="96"/>
      <c r="C1187" s="97"/>
    </row>
    <row r="1188" spans="1:3" s="94" customFormat="1" ht="11.25">
      <c r="A1188" s="95"/>
      <c r="B1188" s="96"/>
      <c r="C1188" s="97"/>
    </row>
    <row r="1189" spans="1:3" s="94" customFormat="1" ht="11.25">
      <c r="A1189" s="95"/>
      <c r="B1189" s="96"/>
      <c r="C1189" s="97"/>
    </row>
    <row r="1190" spans="1:3" s="94" customFormat="1" ht="11.25">
      <c r="A1190" s="95"/>
      <c r="B1190" s="96"/>
      <c r="C1190" s="97"/>
    </row>
    <row r="1191" spans="1:3" s="94" customFormat="1" ht="11.25">
      <c r="A1191" s="95"/>
      <c r="B1191" s="96"/>
      <c r="C1191" s="97"/>
    </row>
    <row r="1192" spans="1:3" s="94" customFormat="1" ht="11.25">
      <c r="A1192" s="95"/>
      <c r="B1192" s="96"/>
      <c r="C1192" s="97"/>
    </row>
    <row r="1193" spans="1:3" s="94" customFormat="1" ht="11.25">
      <c r="A1193" s="95"/>
      <c r="B1193" s="96"/>
      <c r="C1193" s="97"/>
    </row>
    <row r="1194" spans="1:3" s="94" customFormat="1" ht="11.25">
      <c r="A1194" s="95"/>
      <c r="B1194" s="96"/>
      <c r="C1194" s="97"/>
    </row>
    <row r="1195" spans="1:3" s="94" customFormat="1" ht="11.25">
      <c r="A1195" s="95"/>
      <c r="B1195" s="96"/>
      <c r="C1195" s="97"/>
    </row>
    <row r="1196" spans="1:3" s="94" customFormat="1" ht="11.25">
      <c r="A1196" s="95"/>
      <c r="B1196" s="96"/>
      <c r="C1196" s="97"/>
    </row>
    <row r="1197" spans="1:3" s="94" customFormat="1" ht="11.25">
      <c r="A1197" s="95"/>
      <c r="B1197" s="96"/>
      <c r="C1197" s="97"/>
    </row>
    <row r="1198" spans="1:3" s="94" customFormat="1" ht="11.25">
      <c r="A1198" s="95"/>
      <c r="B1198" s="96"/>
      <c r="C1198" s="97"/>
    </row>
    <row r="1199" spans="1:3" s="94" customFormat="1" ht="11.25">
      <c r="A1199" s="95"/>
      <c r="B1199" s="96"/>
      <c r="C1199" s="97"/>
    </row>
    <row r="1200" spans="1:3" s="94" customFormat="1" ht="11.25">
      <c r="A1200" s="95"/>
      <c r="B1200" s="96"/>
      <c r="C1200" s="97"/>
    </row>
    <row r="1201" spans="1:3" s="94" customFormat="1" ht="11.25">
      <c r="A1201" s="95"/>
      <c r="B1201" s="96"/>
      <c r="C1201" s="97"/>
    </row>
    <row r="1202" spans="1:3" s="94" customFormat="1" ht="11.25">
      <c r="A1202" s="95"/>
      <c r="B1202" s="96"/>
      <c r="C1202" s="97"/>
    </row>
    <row r="1203" spans="1:3" s="94" customFormat="1" ht="11.25">
      <c r="A1203" s="95"/>
      <c r="B1203" s="96"/>
      <c r="C1203" s="97"/>
    </row>
    <row r="1204" spans="1:3" s="94" customFormat="1" ht="11.25">
      <c r="A1204" s="95"/>
      <c r="B1204" s="96"/>
      <c r="C1204" s="97"/>
    </row>
    <row r="1205" spans="1:3" s="94" customFormat="1" ht="11.25">
      <c r="A1205" s="95"/>
      <c r="B1205" s="96"/>
      <c r="C1205" s="97"/>
    </row>
    <row r="1206" spans="1:3" s="94" customFormat="1" ht="11.25">
      <c r="A1206" s="95"/>
      <c r="B1206" s="96"/>
      <c r="C1206" s="97"/>
    </row>
    <row r="1207" spans="1:3" s="94" customFormat="1" ht="11.25">
      <c r="A1207" s="95"/>
      <c r="B1207" s="96"/>
      <c r="C1207" s="97"/>
    </row>
    <row r="1208" spans="1:3" s="94" customFormat="1" ht="11.25">
      <c r="A1208" s="95"/>
      <c r="B1208" s="96"/>
      <c r="C1208" s="97"/>
    </row>
    <row r="1209" spans="1:3" s="94" customFormat="1" ht="11.25">
      <c r="A1209" s="95"/>
      <c r="B1209" s="96"/>
      <c r="C1209" s="97"/>
    </row>
    <row r="1210" spans="1:3" s="94" customFormat="1" ht="11.25">
      <c r="A1210" s="95"/>
      <c r="B1210" s="96"/>
      <c r="C1210" s="97"/>
    </row>
    <row r="1211" spans="1:3" s="94" customFormat="1" ht="11.25">
      <c r="A1211" s="95"/>
      <c r="B1211" s="96"/>
      <c r="C1211" s="97"/>
    </row>
    <row r="1212" spans="1:3" s="94" customFormat="1" ht="11.25">
      <c r="A1212" s="95"/>
      <c r="B1212" s="96"/>
      <c r="C1212" s="97"/>
    </row>
    <row r="1213" spans="1:3" s="94" customFormat="1" ht="11.25">
      <c r="A1213" s="95"/>
      <c r="B1213" s="96"/>
      <c r="C1213" s="97"/>
    </row>
    <row r="1214" spans="1:3" s="94" customFormat="1" ht="11.25">
      <c r="A1214" s="95"/>
      <c r="B1214" s="96"/>
      <c r="C1214" s="97"/>
    </row>
    <row r="1215" spans="1:3" s="94" customFormat="1" ht="11.25">
      <c r="A1215" s="95"/>
      <c r="B1215" s="96"/>
      <c r="C1215" s="97"/>
    </row>
    <row r="1216" spans="1:3" s="94" customFormat="1" ht="11.25">
      <c r="A1216" s="95"/>
      <c r="B1216" s="96"/>
      <c r="C1216" s="97"/>
    </row>
    <row r="1217" spans="1:3" s="94" customFormat="1" ht="11.25">
      <c r="A1217" s="95"/>
      <c r="B1217" s="96"/>
      <c r="C1217" s="97"/>
    </row>
    <row r="1218" spans="1:3" s="94" customFormat="1" ht="11.25">
      <c r="A1218" s="95"/>
      <c r="B1218" s="96"/>
      <c r="C1218" s="97"/>
    </row>
    <row r="1219" spans="1:3" s="94" customFormat="1" ht="11.25">
      <c r="A1219" s="95"/>
      <c r="B1219" s="96"/>
      <c r="C1219" s="97"/>
    </row>
    <row r="1220" spans="1:3" s="94" customFormat="1" ht="11.25">
      <c r="A1220" s="95"/>
      <c r="B1220" s="96"/>
      <c r="C1220" s="97"/>
    </row>
    <row r="1221" spans="1:3" s="94" customFormat="1" ht="11.25">
      <c r="A1221" s="95"/>
      <c r="B1221" s="96"/>
      <c r="C1221" s="97"/>
    </row>
    <row r="1222" spans="1:3" s="94" customFormat="1" ht="11.25">
      <c r="A1222" s="95"/>
      <c r="B1222" s="96"/>
      <c r="C1222" s="97"/>
    </row>
    <row r="1223" spans="1:3" s="94" customFormat="1" ht="11.25">
      <c r="A1223" s="95"/>
      <c r="B1223" s="96"/>
      <c r="C1223" s="97"/>
    </row>
    <row r="1224" spans="1:3" s="94" customFormat="1" ht="11.25">
      <c r="A1224" s="95"/>
      <c r="B1224" s="96"/>
      <c r="C1224" s="97"/>
    </row>
    <row r="1225" spans="1:3" s="94" customFormat="1" ht="11.25">
      <c r="A1225" s="95"/>
      <c r="B1225" s="96"/>
      <c r="C1225" s="97"/>
    </row>
    <row r="1226" spans="1:3" s="94" customFormat="1" ht="11.25">
      <c r="A1226" s="95"/>
      <c r="B1226" s="96"/>
      <c r="C1226" s="97"/>
    </row>
    <row r="1227" spans="1:3" s="94" customFormat="1" ht="11.25">
      <c r="A1227" s="95"/>
      <c r="B1227" s="96"/>
      <c r="C1227" s="97"/>
    </row>
    <row r="1228" spans="1:3" s="94" customFormat="1" ht="11.25">
      <c r="A1228" s="95"/>
      <c r="B1228" s="96"/>
      <c r="C1228" s="97"/>
    </row>
    <row r="1229" spans="1:3" s="94" customFormat="1" ht="11.25">
      <c r="A1229" s="95"/>
      <c r="B1229" s="96"/>
      <c r="C1229" s="97"/>
    </row>
    <row r="1230" spans="1:3" s="94" customFormat="1" ht="11.25">
      <c r="A1230" s="95"/>
      <c r="B1230" s="96"/>
      <c r="C1230" s="97"/>
    </row>
    <row r="1231" spans="1:3" s="94" customFormat="1" ht="11.25">
      <c r="A1231" s="95"/>
      <c r="B1231" s="96"/>
      <c r="C1231" s="97"/>
    </row>
    <row r="1232" spans="1:3" s="94" customFormat="1" ht="11.25">
      <c r="A1232" s="95"/>
      <c r="B1232" s="96"/>
      <c r="C1232" s="97"/>
    </row>
    <row r="1233" spans="1:3" s="94" customFormat="1" ht="11.25">
      <c r="A1233" s="95"/>
      <c r="B1233" s="96"/>
      <c r="C1233" s="97"/>
    </row>
    <row r="1234" spans="1:3" s="94" customFormat="1" ht="11.25">
      <c r="A1234" s="95"/>
      <c r="B1234" s="96"/>
      <c r="C1234" s="97"/>
    </row>
    <row r="1235" spans="1:3" s="94" customFormat="1" ht="11.25">
      <c r="A1235" s="95"/>
      <c r="B1235" s="96"/>
      <c r="C1235" s="97"/>
    </row>
    <row r="1236" spans="1:3" s="94" customFormat="1" ht="11.25">
      <c r="A1236" s="95"/>
      <c r="B1236" s="96"/>
      <c r="C1236" s="97"/>
    </row>
    <row r="1237" spans="1:3" s="94" customFormat="1" ht="11.25">
      <c r="A1237" s="95"/>
      <c r="B1237" s="96"/>
      <c r="C1237" s="97"/>
    </row>
    <row r="1238" spans="1:3" s="94" customFormat="1" ht="11.25">
      <c r="A1238" s="95"/>
      <c r="B1238" s="96"/>
      <c r="C1238" s="97"/>
    </row>
    <row r="1239" spans="1:3" s="94" customFormat="1" ht="11.25">
      <c r="A1239" s="95"/>
      <c r="B1239" s="96"/>
      <c r="C1239" s="97"/>
    </row>
    <row r="1240" spans="1:3" s="94" customFormat="1" ht="11.25">
      <c r="A1240" s="95"/>
      <c r="B1240" s="96"/>
      <c r="C1240" s="97"/>
    </row>
    <row r="1241" spans="1:3" s="94" customFormat="1" ht="11.25">
      <c r="A1241" s="95"/>
      <c r="B1241" s="96"/>
      <c r="C1241" s="97"/>
    </row>
    <row r="1242" spans="1:3" s="94" customFormat="1" ht="11.25">
      <c r="A1242" s="95"/>
      <c r="B1242" s="96"/>
      <c r="C1242" s="97"/>
    </row>
    <row r="1243" spans="1:3" s="94" customFormat="1" ht="11.25">
      <c r="A1243" s="95"/>
      <c r="B1243" s="96"/>
      <c r="C1243" s="97"/>
    </row>
    <row r="1244" spans="1:3" s="94" customFormat="1" ht="11.25">
      <c r="A1244" s="95"/>
      <c r="B1244" s="96"/>
      <c r="C1244" s="97"/>
    </row>
    <row r="1245" spans="1:3" s="94" customFormat="1" ht="11.25">
      <c r="A1245" s="95"/>
      <c r="B1245" s="96"/>
      <c r="C1245" s="97"/>
    </row>
    <row r="1246" spans="1:3" s="94" customFormat="1" ht="11.25">
      <c r="A1246" s="95"/>
      <c r="B1246" s="96"/>
      <c r="C1246" s="97"/>
    </row>
    <row r="1247" spans="1:3" s="94" customFormat="1" ht="11.25">
      <c r="A1247" s="95"/>
      <c r="B1247" s="96"/>
      <c r="C1247" s="97"/>
    </row>
    <row r="1248" spans="1:3" s="94" customFormat="1" ht="11.25">
      <c r="A1248" s="95"/>
      <c r="B1248" s="96"/>
      <c r="C1248" s="97"/>
    </row>
    <row r="1249" spans="1:3" s="94" customFormat="1" ht="11.25">
      <c r="A1249" s="95"/>
      <c r="B1249" s="96"/>
      <c r="C1249" s="97"/>
    </row>
    <row r="1250" spans="1:3" s="94" customFormat="1" ht="11.25">
      <c r="A1250" s="95"/>
      <c r="B1250" s="96"/>
      <c r="C1250" s="97"/>
    </row>
    <row r="1251" spans="1:3" s="94" customFormat="1" ht="11.25">
      <c r="A1251" s="95"/>
      <c r="B1251" s="96"/>
      <c r="C1251" s="97"/>
    </row>
    <row r="1252" spans="1:3" s="94" customFormat="1" ht="11.25">
      <c r="A1252" s="95"/>
      <c r="B1252" s="96"/>
      <c r="C1252" s="97"/>
    </row>
    <row r="1253" spans="1:3" s="94" customFormat="1" ht="11.25">
      <c r="A1253" s="95"/>
      <c r="B1253" s="96"/>
      <c r="C1253" s="97"/>
    </row>
    <row r="1254" spans="1:3" s="94" customFormat="1" ht="11.25">
      <c r="A1254" s="95"/>
      <c r="B1254" s="96"/>
      <c r="C1254" s="97"/>
    </row>
    <row r="1255" spans="1:3" s="94" customFormat="1" ht="11.25">
      <c r="A1255" s="95"/>
      <c r="B1255" s="96"/>
      <c r="C1255" s="97"/>
    </row>
    <row r="1256" spans="1:3" s="94" customFormat="1" ht="11.25">
      <c r="A1256" s="95"/>
      <c r="B1256" s="96"/>
      <c r="C1256" s="97"/>
    </row>
    <row r="1257" spans="1:3" s="94" customFormat="1" ht="11.25">
      <c r="A1257" s="95"/>
      <c r="B1257" s="96"/>
      <c r="C1257" s="97"/>
    </row>
    <row r="1258" spans="1:3" s="94" customFormat="1" ht="11.25">
      <c r="A1258" s="95"/>
      <c r="B1258" s="96"/>
      <c r="C1258" s="97"/>
    </row>
    <row r="1259" spans="1:3" s="94" customFormat="1" ht="11.25">
      <c r="A1259" s="95"/>
      <c r="B1259" s="96"/>
      <c r="C1259" s="97"/>
    </row>
    <row r="1260" spans="1:3" s="94" customFormat="1" ht="11.25">
      <c r="A1260" s="95"/>
      <c r="B1260" s="96"/>
      <c r="C1260" s="97"/>
    </row>
    <row r="1261" spans="1:3" s="94" customFormat="1" ht="11.25">
      <c r="A1261" s="95"/>
      <c r="B1261" s="96"/>
      <c r="C1261" s="97"/>
    </row>
    <row r="1262" spans="1:3" s="94" customFormat="1" ht="11.25">
      <c r="A1262" s="95"/>
      <c r="B1262" s="96"/>
      <c r="C1262" s="97"/>
    </row>
    <row r="1263" spans="1:3" s="94" customFormat="1" ht="11.25">
      <c r="A1263" s="95"/>
      <c r="B1263" s="96"/>
      <c r="C1263" s="97"/>
    </row>
    <row r="1264" spans="1:3" s="94" customFormat="1" ht="11.25">
      <c r="A1264" s="95"/>
      <c r="B1264" s="96"/>
      <c r="C1264" s="97"/>
    </row>
    <row r="1265" spans="1:3" s="94" customFormat="1" ht="11.25">
      <c r="A1265" s="95"/>
      <c r="B1265" s="96"/>
      <c r="C1265" s="97"/>
    </row>
    <row r="1266" spans="1:3" s="94" customFormat="1" ht="11.25">
      <c r="A1266" s="95"/>
      <c r="B1266" s="96"/>
      <c r="C1266" s="97"/>
    </row>
    <row r="1267" spans="1:3" s="94" customFormat="1" ht="11.25">
      <c r="A1267" s="95"/>
      <c r="B1267" s="96"/>
      <c r="C1267" s="97"/>
    </row>
    <row r="1268" spans="1:3" s="94" customFormat="1" ht="11.25">
      <c r="A1268" s="95"/>
      <c r="B1268" s="96"/>
      <c r="C1268" s="97"/>
    </row>
    <row r="1269" spans="1:3" s="94" customFormat="1" ht="11.25">
      <c r="A1269" s="95"/>
      <c r="B1269" s="96"/>
      <c r="C1269" s="97"/>
    </row>
    <row r="1270" spans="1:3" s="94" customFormat="1" ht="11.25">
      <c r="A1270" s="95"/>
      <c r="B1270" s="96"/>
      <c r="C1270" s="97"/>
    </row>
    <row r="1271" spans="1:3" s="94" customFormat="1" ht="11.25">
      <c r="A1271" s="95"/>
      <c r="B1271" s="96"/>
      <c r="C1271" s="97"/>
    </row>
    <row r="1272" spans="1:3" s="94" customFormat="1" ht="11.25">
      <c r="A1272" s="95"/>
      <c r="B1272" s="96"/>
      <c r="C1272" s="97"/>
    </row>
    <row r="1273" spans="1:3" s="94" customFormat="1" ht="11.25">
      <c r="A1273" s="95"/>
      <c r="B1273" s="96"/>
      <c r="C1273" s="97"/>
    </row>
    <row r="1274" spans="1:3" s="94" customFormat="1" ht="11.25">
      <c r="A1274" s="95"/>
      <c r="B1274" s="96"/>
      <c r="C1274" s="97"/>
    </row>
    <row r="1275" spans="1:3" s="94" customFormat="1" ht="11.25">
      <c r="A1275" s="95"/>
      <c r="B1275" s="96"/>
      <c r="C1275" s="97"/>
    </row>
    <row r="1276" spans="1:3" s="94" customFormat="1" ht="11.25">
      <c r="A1276" s="95"/>
      <c r="B1276" s="96"/>
      <c r="C1276" s="97"/>
    </row>
    <row r="1277" spans="1:3" s="94" customFormat="1" ht="11.25">
      <c r="A1277" s="95"/>
      <c r="B1277" s="96"/>
      <c r="C1277" s="97"/>
    </row>
    <row r="1278" spans="1:3" s="94" customFormat="1" ht="11.25">
      <c r="A1278" s="95"/>
      <c r="B1278" s="96"/>
      <c r="C1278" s="97"/>
    </row>
    <row r="1279" spans="1:3" s="94" customFormat="1" ht="11.25">
      <c r="A1279" s="95"/>
      <c r="B1279" s="96"/>
      <c r="C1279" s="97"/>
    </row>
    <row r="1280" spans="1:3" s="94" customFormat="1" ht="11.25">
      <c r="A1280" s="95"/>
      <c r="B1280" s="96"/>
      <c r="C1280" s="97"/>
    </row>
    <row r="1281" spans="1:3" s="94" customFormat="1" ht="11.25">
      <c r="A1281" s="95"/>
      <c r="B1281" s="96"/>
      <c r="C1281" s="97"/>
    </row>
    <row r="1282" spans="1:3" s="94" customFormat="1" ht="11.25">
      <c r="A1282" s="95"/>
      <c r="B1282" s="96"/>
      <c r="C1282" s="97"/>
    </row>
    <row r="1283" spans="1:3" s="94" customFormat="1" ht="11.25">
      <c r="A1283" s="95"/>
      <c r="B1283" s="96"/>
      <c r="C1283" s="97"/>
    </row>
    <row r="1284" spans="1:3" s="94" customFormat="1" ht="11.25">
      <c r="A1284" s="95"/>
      <c r="B1284" s="96"/>
      <c r="C1284" s="97"/>
    </row>
    <row r="1285" spans="1:3" s="94" customFormat="1" ht="11.25">
      <c r="A1285" s="95"/>
      <c r="B1285" s="96"/>
      <c r="C1285" s="97"/>
    </row>
    <row r="1286" spans="1:3" s="94" customFormat="1" ht="11.25">
      <c r="A1286" s="95"/>
      <c r="B1286" s="96"/>
      <c r="C1286" s="97"/>
    </row>
    <row r="1287" spans="1:3" s="94" customFormat="1" ht="11.25">
      <c r="A1287" s="95"/>
      <c r="B1287" s="96"/>
      <c r="C1287" s="97"/>
    </row>
    <row r="1288" spans="1:3" s="94" customFormat="1" ht="11.25">
      <c r="A1288" s="95"/>
      <c r="B1288" s="96"/>
      <c r="C1288" s="97"/>
    </row>
    <row r="1289" spans="1:3" s="94" customFormat="1" ht="11.25">
      <c r="A1289" s="95"/>
      <c r="B1289" s="96"/>
      <c r="C1289" s="97"/>
    </row>
    <row r="1290" spans="1:3" s="94" customFormat="1" ht="11.25">
      <c r="A1290" s="95"/>
      <c r="B1290" s="96"/>
      <c r="C1290" s="97"/>
    </row>
    <row r="1291" spans="1:3" s="94" customFormat="1" ht="11.25">
      <c r="A1291" s="95"/>
      <c r="B1291" s="96"/>
      <c r="C1291" s="97"/>
    </row>
    <row r="1292" spans="1:3" s="94" customFormat="1" ht="11.25">
      <c r="A1292" s="95"/>
      <c r="B1292" s="96"/>
      <c r="C1292" s="97"/>
    </row>
    <row r="1293" spans="1:3" s="94" customFormat="1" ht="11.25">
      <c r="A1293" s="95"/>
      <c r="B1293" s="96"/>
      <c r="C1293" s="97"/>
    </row>
    <row r="1294" spans="1:3" s="94" customFormat="1" ht="11.25">
      <c r="A1294" s="95"/>
      <c r="B1294" s="96"/>
      <c r="C1294" s="97"/>
    </row>
    <row r="1295" spans="1:3" s="94" customFormat="1" ht="11.25">
      <c r="A1295" s="95"/>
      <c r="B1295" s="96"/>
      <c r="C1295" s="97"/>
    </row>
    <row r="1296" spans="1:3" s="94" customFormat="1" ht="11.25">
      <c r="A1296" s="95"/>
      <c r="B1296" s="96"/>
      <c r="C1296" s="97"/>
    </row>
    <row r="1297" spans="1:3" s="94" customFormat="1" ht="11.25">
      <c r="A1297" s="95"/>
      <c r="B1297" s="96"/>
      <c r="C1297" s="97"/>
    </row>
    <row r="1298" spans="1:3" s="94" customFormat="1" ht="11.25">
      <c r="A1298" s="95"/>
      <c r="B1298" s="96"/>
      <c r="C1298" s="97"/>
    </row>
    <row r="1299" spans="1:3" s="94" customFormat="1" ht="11.25">
      <c r="A1299" s="95"/>
      <c r="B1299" s="96"/>
      <c r="C1299" s="97"/>
    </row>
    <row r="1300" spans="1:3" s="94" customFormat="1" ht="11.25">
      <c r="A1300" s="95"/>
      <c r="B1300" s="96"/>
      <c r="C1300" s="97"/>
    </row>
    <row r="1301" spans="1:3" s="94" customFormat="1" ht="11.25">
      <c r="A1301" s="95"/>
      <c r="B1301" s="96"/>
      <c r="C1301" s="97"/>
    </row>
    <row r="1302" spans="1:3" s="94" customFormat="1" ht="11.25">
      <c r="A1302" s="95"/>
      <c r="B1302" s="96"/>
      <c r="C1302" s="97"/>
    </row>
    <row r="1303" spans="1:3" s="94" customFormat="1" ht="11.25">
      <c r="A1303" s="95"/>
      <c r="B1303" s="96"/>
      <c r="C1303" s="97"/>
    </row>
    <row r="1304" spans="1:3" s="94" customFormat="1" ht="11.25">
      <c r="A1304" s="95"/>
      <c r="B1304" s="96"/>
      <c r="C1304" s="97"/>
    </row>
    <row r="1305" spans="1:3" s="94" customFormat="1" ht="11.25">
      <c r="A1305" s="95"/>
      <c r="B1305" s="96"/>
      <c r="C1305" s="97"/>
    </row>
    <row r="1306" spans="1:3" s="94" customFormat="1" ht="11.25">
      <c r="A1306" s="95"/>
      <c r="B1306" s="96"/>
      <c r="C1306" s="97"/>
    </row>
    <row r="1307" spans="1:3" s="94" customFormat="1" ht="11.25">
      <c r="A1307" s="95"/>
      <c r="B1307" s="96"/>
      <c r="C1307" s="97"/>
    </row>
    <row r="1308" spans="1:3" s="94" customFormat="1" ht="11.25">
      <c r="A1308" s="95"/>
      <c r="B1308" s="96"/>
      <c r="C1308" s="97"/>
    </row>
    <row r="1309" spans="1:3" s="94" customFormat="1" ht="11.25">
      <c r="A1309" s="95"/>
      <c r="B1309" s="96"/>
      <c r="C1309" s="97"/>
    </row>
    <row r="1310" spans="1:3" s="94" customFormat="1" ht="11.25">
      <c r="A1310" s="95"/>
      <c r="B1310" s="96"/>
      <c r="C1310" s="97"/>
    </row>
    <row r="1311" spans="1:3" s="94" customFormat="1" ht="11.25">
      <c r="A1311" s="95"/>
      <c r="B1311" s="96"/>
      <c r="C1311" s="97"/>
    </row>
    <row r="1312" spans="1:3" s="94" customFormat="1" ht="11.25">
      <c r="A1312" s="95"/>
      <c r="B1312" s="96"/>
      <c r="C1312" s="97"/>
    </row>
    <row r="1313" spans="1:3" s="94" customFormat="1" ht="11.25">
      <c r="A1313" s="95"/>
      <c r="B1313" s="96"/>
      <c r="C1313" s="97"/>
    </row>
    <row r="1314" spans="1:3" s="94" customFormat="1" ht="11.25">
      <c r="A1314" s="95"/>
      <c r="B1314" s="96"/>
      <c r="C1314" s="97"/>
    </row>
    <row r="1315" spans="1:3" s="94" customFormat="1" ht="11.25">
      <c r="A1315" s="95"/>
      <c r="B1315" s="96"/>
      <c r="C1315" s="97"/>
    </row>
    <row r="1316" spans="1:3" s="94" customFormat="1" ht="11.25">
      <c r="A1316" s="95"/>
      <c r="B1316" s="96"/>
      <c r="C1316" s="97"/>
    </row>
    <row r="1317" spans="1:3" s="94" customFormat="1" ht="11.25">
      <c r="A1317" s="95"/>
      <c r="B1317" s="96"/>
      <c r="C1317" s="97"/>
    </row>
    <row r="1318" spans="1:3" s="94" customFormat="1" ht="11.25">
      <c r="A1318" s="95"/>
      <c r="B1318" s="96"/>
      <c r="C1318" s="97"/>
    </row>
    <row r="1319" spans="1:3" s="94" customFormat="1" ht="11.25">
      <c r="A1319" s="95"/>
      <c r="B1319" s="96"/>
      <c r="C1319" s="97"/>
    </row>
    <row r="1320" spans="1:3" s="94" customFormat="1" ht="11.25">
      <c r="A1320" s="95"/>
      <c r="B1320" s="96"/>
      <c r="C1320" s="97"/>
    </row>
    <row r="1321" spans="1:3" s="94" customFormat="1" ht="11.25">
      <c r="A1321" s="95"/>
      <c r="B1321" s="96"/>
      <c r="C1321" s="97"/>
    </row>
    <row r="1322" spans="1:3" s="94" customFormat="1" ht="11.25">
      <c r="A1322" s="95"/>
      <c r="B1322" s="96"/>
      <c r="C1322" s="97"/>
    </row>
    <row r="1323" spans="1:3" s="94" customFormat="1" ht="11.25">
      <c r="A1323" s="95"/>
      <c r="B1323" s="96"/>
      <c r="C1323" s="97"/>
    </row>
    <row r="1324" spans="1:3" s="94" customFormat="1" ht="11.25">
      <c r="A1324" s="95"/>
      <c r="B1324" s="96"/>
      <c r="C1324" s="97"/>
    </row>
    <row r="1325" spans="1:3" s="94" customFormat="1" ht="11.25">
      <c r="A1325" s="95"/>
      <c r="B1325" s="96"/>
      <c r="C1325" s="97"/>
    </row>
    <row r="1326" spans="1:3" s="94" customFormat="1" ht="11.25">
      <c r="A1326" s="95"/>
      <c r="B1326" s="96"/>
      <c r="C1326" s="97"/>
    </row>
    <row r="1327" spans="1:3" s="94" customFormat="1" ht="11.25">
      <c r="A1327" s="95"/>
      <c r="B1327" s="96"/>
      <c r="C1327" s="97"/>
    </row>
    <row r="1328" spans="1:3" s="94" customFormat="1" ht="11.25">
      <c r="A1328" s="95"/>
      <c r="B1328" s="96"/>
      <c r="C1328" s="97"/>
    </row>
    <row r="1329" spans="1:3" s="94" customFormat="1" ht="11.25">
      <c r="A1329" s="95"/>
      <c r="B1329" s="96"/>
      <c r="C1329" s="97"/>
    </row>
    <row r="1330" spans="1:3" s="94" customFormat="1" ht="11.25">
      <c r="A1330" s="95"/>
      <c r="B1330" s="96"/>
      <c r="C1330" s="97"/>
    </row>
    <row r="1331" spans="1:3" s="94" customFormat="1" ht="11.25">
      <c r="A1331" s="95"/>
      <c r="B1331" s="96"/>
      <c r="C1331" s="97"/>
    </row>
    <row r="1332" spans="1:3" s="94" customFormat="1" ht="11.25">
      <c r="A1332" s="95"/>
      <c r="B1332" s="96"/>
      <c r="C1332" s="97"/>
    </row>
    <row r="1333" spans="1:3" s="94" customFormat="1" ht="11.25">
      <c r="A1333" s="95"/>
      <c r="B1333" s="96"/>
      <c r="C1333" s="97"/>
    </row>
    <row r="1334" spans="1:3" s="94" customFormat="1" ht="11.25">
      <c r="A1334" s="95"/>
      <c r="B1334" s="96"/>
      <c r="C1334" s="97"/>
    </row>
    <row r="1335" spans="1:3" s="94" customFormat="1" ht="11.25">
      <c r="A1335" s="95"/>
      <c r="B1335" s="96"/>
      <c r="C1335" s="97"/>
    </row>
    <row r="1336" spans="1:3" s="94" customFormat="1" ht="11.25">
      <c r="A1336" s="95"/>
      <c r="B1336" s="96"/>
      <c r="C1336" s="97"/>
    </row>
    <row r="1337" spans="1:3" s="94" customFormat="1" ht="11.25">
      <c r="A1337" s="95"/>
      <c r="B1337" s="96"/>
      <c r="C1337" s="97"/>
    </row>
    <row r="1338" spans="1:3" s="94" customFormat="1" ht="11.25">
      <c r="A1338" s="95"/>
      <c r="B1338" s="96"/>
      <c r="C1338" s="97"/>
    </row>
    <row r="1339" spans="1:3" s="94" customFormat="1" ht="11.25">
      <c r="A1339" s="95"/>
      <c r="B1339" s="96"/>
      <c r="C1339" s="97"/>
    </row>
    <row r="1340" spans="1:3" s="94" customFormat="1" ht="11.25">
      <c r="A1340" s="95"/>
      <c r="B1340" s="96"/>
      <c r="C1340" s="97"/>
    </row>
    <row r="1341" spans="1:3" s="94" customFormat="1" ht="11.25">
      <c r="A1341" s="95"/>
      <c r="B1341" s="96"/>
      <c r="C1341" s="97"/>
    </row>
    <row r="1342" spans="1:3" s="94" customFormat="1" ht="11.25">
      <c r="A1342" s="95"/>
      <c r="B1342" s="96"/>
      <c r="C1342" s="97"/>
    </row>
    <row r="1343" spans="1:3" s="94" customFormat="1" ht="11.25">
      <c r="A1343" s="95"/>
      <c r="B1343" s="96"/>
      <c r="C1343" s="97"/>
    </row>
    <row r="1344" spans="1:3" s="94" customFormat="1" ht="11.25">
      <c r="A1344" s="95"/>
      <c r="B1344" s="96"/>
      <c r="C1344" s="97"/>
    </row>
    <row r="1345" spans="1:3" s="94" customFormat="1" ht="11.25">
      <c r="A1345" s="95"/>
      <c r="B1345" s="96"/>
      <c r="C1345" s="97"/>
    </row>
    <row r="1346" spans="1:3" s="94" customFormat="1" ht="11.25">
      <c r="A1346" s="95"/>
      <c r="B1346" s="96"/>
      <c r="C1346" s="97"/>
    </row>
    <row r="1347" spans="1:3" s="94" customFormat="1" ht="11.25">
      <c r="A1347" s="95"/>
      <c r="B1347" s="96"/>
      <c r="C1347" s="97"/>
    </row>
    <row r="1348" spans="1:3" s="94" customFormat="1" ht="11.25">
      <c r="A1348" s="95"/>
      <c r="B1348" s="96"/>
      <c r="C1348" s="97"/>
    </row>
    <row r="1349" spans="1:3" s="94" customFormat="1" ht="11.25">
      <c r="A1349" s="95"/>
      <c r="B1349" s="96"/>
      <c r="C1349" s="97"/>
    </row>
    <row r="1350" spans="1:3" s="94" customFormat="1" ht="11.25">
      <c r="A1350" s="95"/>
      <c r="B1350" s="96"/>
      <c r="C1350" s="97"/>
    </row>
    <row r="1351" spans="1:3" s="94" customFormat="1" ht="11.25">
      <c r="A1351" s="95"/>
      <c r="B1351" s="96"/>
      <c r="C1351" s="97"/>
    </row>
    <row r="1352" spans="1:3" s="94" customFormat="1" ht="11.25">
      <c r="A1352" s="95"/>
      <c r="B1352" s="96"/>
      <c r="C1352" s="97"/>
    </row>
    <row r="1353" spans="1:3" s="94" customFormat="1" ht="11.25">
      <c r="A1353" s="95"/>
      <c r="B1353" s="96"/>
      <c r="C1353" s="97"/>
    </row>
    <row r="1354" spans="1:3" s="94" customFormat="1" ht="11.25">
      <c r="A1354" s="95"/>
      <c r="B1354" s="96"/>
      <c r="C1354" s="97"/>
    </row>
    <row r="1355" spans="1:3" s="94" customFormat="1" ht="11.25">
      <c r="A1355" s="95"/>
      <c r="B1355" s="96"/>
      <c r="C1355" s="97"/>
    </row>
    <row r="1356" spans="1:3" s="94" customFormat="1" ht="11.25">
      <c r="A1356" s="95"/>
      <c r="B1356" s="96"/>
      <c r="C1356" s="97"/>
    </row>
    <row r="1357" spans="1:3" s="94" customFormat="1" ht="11.25">
      <c r="A1357" s="95"/>
      <c r="B1357" s="96"/>
      <c r="C1357" s="97"/>
    </row>
    <row r="1358" spans="1:3" s="94" customFormat="1" ht="11.25">
      <c r="A1358" s="95"/>
      <c r="B1358" s="96"/>
      <c r="C1358" s="97"/>
    </row>
    <row r="1359" spans="1:3" s="94" customFormat="1" ht="11.25">
      <c r="A1359" s="95"/>
      <c r="B1359" s="96"/>
      <c r="C1359" s="97"/>
    </row>
    <row r="1360" spans="1:3" s="94" customFormat="1" ht="11.25">
      <c r="A1360" s="95"/>
      <c r="B1360" s="96"/>
      <c r="C1360" s="97"/>
    </row>
    <row r="1361" spans="1:3" s="94" customFormat="1" ht="11.25">
      <c r="A1361" s="95"/>
      <c r="B1361" s="96"/>
      <c r="C1361" s="97"/>
    </row>
    <row r="1362" spans="1:3" s="94" customFormat="1" ht="11.25">
      <c r="A1362" s="95"/>
      <c r="B1362" s="96"/>
      <c r="C1362" s="97"/>
    </row>
    <row r="1363" spans="1:3" s="94" customFormat="1" ht="11.25">
      <c r="A1363" s="95"/>
      <c r="B1363" s="96"/>
      <c r="C1363" s="97"/>
    </row>
    <row r="1364" spans="1:3" s="94" customFormat="1" ht="11.25">
      <c r="A1364" s="95"/>
      <c r="B1364" s="96"/>
      <c r="C1364" s="97"/>
    </row>
    <row r="1365" spans="1:3" s="94" customFormat="1" ht="11.25">
      <c r="A1365" s="95"/>
      <c r="B1365" s="96"/>
      <c r="C1365" s="97"/>
    </row>
    <row r="1366" spans="1:3" s="94" customFormat="1" ht="11.25">
      <c r="A1366" s="95"/>
      <c r="B1366" s="96"/>
      <c r="C1366" s="97"/>
    </row>
    <row r="1367" spans="1:3" s="94" customFormat="1" ht="11.25">
      <c r="A1367" s="95"/>
      <c r="B1367" s="96"/>
      <c r="C1367" s="97"/>
    </row>
    <row r="1368" spans="1:3" s="94" customFormat="1" ht="11.25">
      <c r="A1368" s="95"/>
      <c r="B1368" s="96"/>
      <c r="C1368" s="97"/>
    </row>
    <row r="1369" spans="1:3" s="94" customFormat="1" ht="11.25">
      <c r="A1369" s="95"/>
      <c r="B1369" s="96"/>
      <c r="C1369" s="97"/>
    </row>
    <row r="1370" spans="1:3" s="94" customFormat="1" ht="11.25">
      <c r="A1370" s="95"/>
      <c r="B1370" s="96"/>
      <c r="C1370" s="97"/>
    </row>
    <row r="1371" spans="1:3" s="94" customFormat="1" ht="11.25">
      <c r="A1371" s="95"/>
      <c r="B1371" s="96"/>
      <c r="C1371" s="97"/>
    </row>
    <row r="1372" spans="1:3" s="94" customFormat="1" ht="11.25">
      <c r="A1372" s="95"/>
      <c r="B1372" s="96"/>
      <c r="C1372" s="97"/>
    </row>
    <row r="1373" spans="1:3" s="94" customFormat="1" ht="11.25">
      <c r="A1373" s="95"/>
      <c r="B1373" s="96"/>
      <c r="C1373" s="97"/>
    </row>
    <row r="1374" spans="1:3" s="94" customFormat="1" ht="11.25">
      <c r="A1374" s="95"/>
      <c r="B1374" s="96"/>
      <c r="C1374" s="97"/>
    </row>
    <row r="1375" spans="1:3" s="94" customFormat="1" ht="11.25">
      <c r="A1375" s="95"/>
      <c r="B1375" s="96"/>
      <c r="C1375" s="97"/>
    </row>
    <row r="1376" spans="1:3" s="94" customFormat="1" ht="11.25">
      <c r="A1376" s="95"/>
      <c r="B1376" s="96"/>
      <c r="C1376" s="97"/>
    </row>
    <row r="1377" spans="1:3" s="94" customFormat="1" ht="11.25">
      <c r="A1377" s="95"/>
      <c r="B1377" s="96"/>
      <c r="C1377" s="97"/>
    </row>
    <row r="1378" spans="1:3" s="94" customFormat="1" ht="11.25">
      <c r="A1378" s="95"/>
      <c r="B1378" s="96"/>
      <c r="C1378" s="97"/>
    </row>
    <row r="1379" spans="1:3" s="94" customFormat="1" ht="11.25">
      <c r="A1379" s="95"/>
      <c r="B1379" s="96"/>
      <c r="C1379" s="97"/>
    </row>
    <row r="1380" spans="1:3" s="94" customFormat="1" ht="11.25">
      <c r="A1380" s="95"/>
      <c r="B1380" s="96"/>
      <c r="C1380" s="97"/>
    </row>
    <row r="1381" spans="1:3" s="94" customFormat="1" ht="11.25">
      <c r="A1381" s="95"/>
      <c r="B1381" s="96"/>
      <c r="C1381" s="97"/>
    </row>
    <row r="1382" spans="1:3" s="94" customFormat="1" ht="11.25">
      <c r="A1382" s="95"/>
      <c r="B1382" s="96"/>
      <c r="C1382" s="97"/>
    </row>
    <row r="1383" spans="1:3" s="94" customFormat="1" ht="11.25">
      <c r="A1383" s="95"/>
      <c r="B1383" s="96"/>
      <c r="C1383" s="97"/>
    </row>
    <row r="1384" spans="1:3" s="94" customFormat="1" ht="11.25">
      <c r="A1384" s="95"/>
      <c r="B1384" s="96"/>
      <c r="C1384" s="97"/>
    </row>
    <row r="1385" spans="1:3" s="94" customFormat="1" ht="11.25">
      <c r="A1385" s="95"/>
      <c r="B1385" s="96"/>
      <c r="C1385" s="97"/>
    </row>
    <row r="1386" spans="1:3" s="94" customFormat="1" ht="11.25">
      <c r="A1386" s="95"/>
      <c r="B1386" s="96"/>
      <c r="C1386" s="97"/>
    </row>
    <row r="1387" spans="1:3" s="94" customFormat="1" ht="11.25">
      <c r="A1387" s="95"/>
      <c r="B1387" s="96"/>
      <c r="C1387" s="97"/>
    </row>
    <row r="1388" spans="1:3" s="94" customFormat="1" ht="11.25">
      <c r="A1388" s="95"/>
      <c r="B1388" s="96"/>
      <c r="C1388" s="97"/>
    </row>
    <row r="1389" spans="1:3" s="94" customFormat="1" ht="11.25">
      <c r="A1389" s="95"/>
      <c r="B1389" s="96"/>
      <c r="C1389" s="97"/>
    </row>
    <row r="1390" spans="1:3" s="94" customFormat="1" ht="11.25">
      <c r="A1390" s="95"/>
      <c r="B1390" s="96"/>
      <c r="C1390" s="97"/>
    </row>
    <row r="1391" spans="1:3" s="94" customFormat="1" ht="11.25">
      <c r="A1391" s="95"/>
      <c r="B1391" s="96"/>
      <c r="C1391" s="97"/>
    </row>
    <row r="1392" spans="1:3" s="94" customFormat="1" ht="11.25">
      <c r="A1392" s="95"/>
      <c r="B1392" s="96"/>
      <c r="C1392" s="97"/>
    </row>
    <row r="1393" spans="1:3" s="94" customFormat="1" ht="11.25">
      <c r="A1393" s="95"/>
      <c r="B1393" s="96"/>
      <c r="C1393" s="97"/>
    </row>
    <row r="1394" spans="1:3" s="94" customFormat="1" ht="11.25">
      <c r="A1394" s="95"/>
      <c r="B1394" s="96"/>
      <c r="C1394" s="97"/>
    </row>
    <row r="1395" spans="1:3" s="94" customFormat="1" ht="11.25">
      <c r="A1395" s="95"/>
      <c r="B1395" s="96"/>
      <c r="C1395" s="97"/>
    </row>
    <row r="1396" spans="1:3" s="94" customFormat="1" ht="11.25">
      <c r="A1396" s="95"/>
      <c r="B1396" s="96"/>
      <c r="C1396" s="97"/>
    </row>
    <row r="1397" spans="1:3" s="94" customFormat="1" ht="11.25">
      <c r="A1397" s="95"/>
      <c r="B1397" s="96"/>
      <c r="C1397" s="97"/>
    </row>
    <row r="1398" spans="1:3" s="94" customFormat="1" ht="11.25">
      <c r="A1398" s="95"/>
      <c r="B1398" s="96"/>
      <c r="C1398" s="97"/>
    </row>
    <row r="1399" spans="1:3" s="94" customFormat="1" ht="11.25">
      <c r="A1399" s="95"/>
      <c r="B1399" s="96"/>
      <c r="C1399" s="97"/>
    </row>
    <row r="1400" spans="1:3" s="94" customFormat="1" ht="11.25">
      <c r="A1400" s="95"/>
      <c r="B1400" s="96"/>
      <c r="C1400" s="97"/>
    </row>
    <row r="1401" spans="1:3" s="94" customFormat="1" ht="11.25">
      <c r="A1401" s="95"/>
      <c r="B1401" s="96"/>
      <c r="C1401" s="97"/>
    </row>
    <row r="1402" spans="1:3" s="94" customFormat="1" ht="11.25">
      <c r="A1402" s="95"/>
      <c r="B1402" s="96"/>
      <c r="C1402" s="97"/>
    </row>
    <row r="1403" spans="1:3" s="94" customFormat="1" ht="11.25">
      <c r="A1403" s="95"/>
      <c r="B1403" s="96"/>
      <c r="C1403" s="97"/>
    </row>
    <row r="1404" spans="1:3" s="94" customFormat="1" ht="11.25">
      <c r="A1404" s="95"/>
      <c r="B1404" s="96"/>
      <c r="C1404" s="97"/>
    </row>
    <row r="1405" spans="1:3" s="94" customFormat="1" ht="11.25">
      <c r="A1405" s="95"/>
      <c r="B1405" s="96"/>
      <c r="C1405" s="97"/>
    </row>
    <row r="1406" spans="1:3" s="94" customFormat="1" ht="11.25">
      <c r="A1406" s="95"/>
      <c r="B1406" s="96"/>
      <c r="C1406" s="97"/>
    </row>
    <row r="1407" spans="1:3" s="94" customFormat="1" ht="11.25">
      <c r="A1407" s="95"/>
      <c r="B1407" s="96"/>
      <c r="C1407" s="97"/>
    </row>
    <row r="1408" spans="1:3" s="94" customFormat="1" ht="11.25">
      <c r="A1408" s="95"/>
      <c r="B1408" s="96"/>
      <c r="C1408" s="97"/>
    </row>
    <row r="1409" spans="1:3" s="94" customFormat="1" ht="11.25">
      <c r="A1409" s="95"/>
      <c r="B1409" s="96"/>
      <c r="C1409" s="97"/>
    </row>
    <row r="1410" spans="1:3" s="94" customFormat="1" ht="11.25">
      <c r="A1410" s="95"/>
      <c r="B1410" s="96"/>
      <c r="C1410" s="97"/>
    </row>
    <row r="1411" spans="1:3" s="94" customFormat="1" ht="11.25">
      <c r="A1411" s="95"/>
      <c r="B1411" s="96"/>
      <c r="C1411" s="97"/>
    </row>
    <row r="1412" spans="1:3" s="94" customFormat="1" ht="11.25">
      <c r="A1412" s="95"/>
      <c r="B1412" s="96"/>
      <c r="C1412" s="97"/>
    </row>
    <row r="1413" spans="1:3" s="94" customFormat="1" ht="11.25">
      <c r="A1413" s="95"/>
      <c r="B1413" s="96"/>
      <c r="C1413" s="97"/>
    </row>
    <row r="1414" spans="1:3" s="94" customFormat="1" ht="11.25">
      <c r="A1414" s="95"/>
      <c r="B1414" s="96"/>
      <c r="C1414" s="97"/>
    </row>
    <row r="1415" spans="1:3" s="94" customFormat="1" ht="11.25">
      <c r="A1415" s="95"/>
      <c r="B1415" s="96"/>
      <c r="C1415" s="97"/>
    </row>
    <row r="1416" spans="1:3" s="94" customFormat="1" ht="11.25">
      <c r="A1416" s="95"/>
      <c r="B1416" s="96"/>
      <c r="C1416" s="97"/>
    </row>
    <row r="1417" spans="1:3" s="94" customFormat="1" ht="11.25">
      <c r="A1417" s="95"/>
      <c r="B1417" s="96"/>
      <c r="C1417" s="97"/>
    </row>
    <row r="1418" spans="1:3" s="94" customFormat="1" ht="11.25">
      <c r="A1418" s="95"/>
      <c r="B1418" s="96"/>
      <c r="C1418" s="97"/>
    </row>
    <row r="1419" spans="1:3" s="94" customFormat="1" ht="11.25">
      <c r="A1419" s="95"/>
      <c r="B1419" s="96"/>
      <c r="C1419" s="97"/>
    </row>
    <row r="1420" spans="1:3" s="94" customFormat="1" ht="11.25">
      <c r="A1420" s="95"/>
      <c r="B1420" s="96"/>
      <c r="C1420" s="97"/>
    </row>
    <row r="1421" spans="1:3" s="94" customFormat="1" ht="11.25">
      <c r="A1421" s="95"/>
      <c r="B1421" s="96"/>
      <c r="C1421" s="97"/>
    </row>
    <row r="1422" spans="1:3" s="94" customFormat="1" ht="11.25">
      <c r="A1422" s="95"/>
      <c r="B1422" s="96"/>
      <c r="C1422" s="97"/>
    </row>
    <row r="1423" spans="1:3" s="94" customFormat="1" ht="11.25">
      <c r="A1423" s="95"/>
      <c r="B1423" s="96"/>
      <c r="C1423" s="97"/>
    </row>
    <row r="1424" spans="1:3" s="94" customFormat="1" ht="11.25">
      <c r="A1424" s="95"/>
      <c r="B1424" s="96"/>
      <c r="C1424" s="97"/>
    </row>
    <row r="1425" spans="1:3" s="94" customFormat="1" ht="11.25">
      <c r="A1425" s="95"/>
      <c r="B1425" s="96"/>
      <c r="C1425" s="97"/>
    </row>
    <row r="1426" spans="1:3" s="94" customFormat="1" ht="11.25">
      <c r="A1426" s="95"/>
      <c r="B1426" s="96"/>
      <c r="C1426" s="97"/>
    </row>
    <row r="1427" spans="1:3" s="94" customFormat="1" ht="11.25">
      <c r="A1427" s="95"/>
      <c r="B1427" s="96"/>
      <c r="C1427" s="97"/>
    </row>
    <row r="1428" spans="1:3" s="94" customFormat="1" ht="11.25">
      <c r="A1428" s="95"/>
      <c r="B1428" s="96"/>
      <c r="C1428" s="97"/>
    </row>
    <row r="1429" spans="1:3" s="94" customFormat="1" ht="11.25">
      <c r="A1429" s="95"/>
      <c r="B1429" s="96"/>
      <c r="C1429" s="97"/>
    </row>
    <row r="1430" spans="1:3" s="94" customFormat="1" ht="11.25">
      <c r="A1430" s="95"/>
      <c r="B1430" s="96"/>
      <c r="C1430" s="97"/>
    </row>
    <row r="1431" spans="1:3" s="94" customFormat="1" ht="11.25">
      <c r="A1431" s="95"/>
      <c r="B1431" s="96"/>
      <c r="C1431" s="97"/>
    </row>
    <row r="1432" spans="1:3" s="94" customFormat="1" ht="11.25">
      <c r="A1432" s="95"/>
      <c r="B1432" s="96"/>
      <c r="C1432" s="97"/>
    </row>
    <row r="1433" spans="1:3" s="94" customFormat="1" ht="11.25">
      <c r="A1433" s="95"/>
      <c r="B1433" s="96"/>
      <c r="C1433" s="97"/>
    </row>
    <row r="1434" spans="1:3" s="94" customFormat="1" ht="11.25">
      <c r="A1434" s="95"/>
      <c r="B1434" s="96"/>
      <c r="C1434" s="97"/>
    </row>
    <row r="1435" spans="1:3" s="94" customFormat="1" ht="11.25">
      <c r="A1435" s="95"/>
      <c r="B1435" s="96"/>
      <c r="C1435" s="97"/>
    </row>
    <row r="1436" spans="1:3" s="94" customFormat="1" ht="11.25">
      <c r="A1436" s="95"/>
      <c r="B1436" s="96"/>
      <c r="C1436" s="97"/>
    </row>
    <row r="1437" spans="1:3" s="94" customFormat="1" ht="11.25">
      <c r="A1437" s="95"/>
      <c r="B1437" s="96"/>
      <c r="C1437" s="97"/>
    </row>
    <row r="1438" spans="1:3" s="94" customFormat="1" ht="11.25">
      <c r="A1438" s="95"/>
      <c r="B1438" s="96"/>
      <c r="C1438" s="97"/>
    </row>
    <row r="1439" spans="1:3" s="94" customFormat="1" ht="11.25">
      <c r="A1439" s="95"/>
      <c r="B1439" s="96"/>
      <c r="C1439" s="97"/>
    </row>
    <row r="1440" spans="1:3" s="94" customFormat="1" ht="11.25">
      <c r="A1440" s="95"/>
      <c r="B1440" s="96"/>
      <c r="C1440" s="97"/>
    </row>
    <row r="1441" spans="1:3" s="94" customFormat="1" ht="11.25">
      <c r="A1441" s="95"/>
      <c r="B1441" s="96"/>
      <c r="C1441" s="97"/>
    </row>
    <row r="1442" spans="1:3" s="94" customFormat="1" ht="11.25">
      <c r="A1442" s="95"/>
      <c r="B1442" s="96"/>
      <c r="C1442" s="97"/>
    </row>
    <row r="1443" spans="1:3" s="94" customFormat="1" ht="11.25">
      <c r="A1443" s="95"/>
      <c r="B1443" s="96"/>
      <c r="C1443" s="97"/>
    </row>
    <row r="1444" spans="1:3" s="94" customFormat="1" ht="11.25">
      <c r="A1444" s="95"/>
      <c r="B1444" s="96"/>
      <c r="C1444" s="97"/>
    </row>
    <row r="1445" spans="1:3" s="94" customFormat="1" ht="11.25">
      <c r="A1445" s="95"/>
      <c r="B1445" s="96"/>
      <c r="C1445" s="97"/>
    </row>
    <row r="1446" spans="1:3" s="94" customFormat="1" ht="11.25">
      <c r="A1446" s="95"/>
      <c r="B1446" s="96"/>
      <c r="C1446" s="97"/>
    </row>
    <row r="1447" spans="1:3" s="94" customFormat="1" ht="11.25">
      <c r="A1447" s="95"/>
      <c r="B1447" s="96"/>
      <c r="C1447" s="97"/>
    </row>
    <row r="1448" spans="1:3" s="94" customFormat="1" ht="11.25">
      <c r="A1448" s="95"/>
      <c r="B1448" s="96"/>
      <c r="C1448" s="97"/>
    </row>
    <row r="1449" spans="1:3" s="94" customFormat="1" ht="11.25">
      <c r="A1449" s="95"/>
      <c r="B1449" s="96"/>
      <c r="C1449" s="97"/>
    </row>
    <row r="1450" spans="1:3" s="94" customFormat="1" ht="11.25">
      <c r="A1450" s="95"/>
      <c r="B1450" s="96"/>
      <c r="C1450" s="97"/>
    </row>
    <row r="1451" spans="1:3" s="94" customFormat="1" ht="11.25">
      <c r="A1451" s="95"/>
      <c r="B1451" s="96"/>
      <c r="C1451" s="97"/>
    </row>
    <row r="1452" spans="1:3" s="94" customFormat="1" ht="11.25">
      <c r="A1452" s="95"/>
      <c r="B1452" s="96"/>
      <c r="C1452" s="97"/>
    </row>
    <row r="1453" spans="1:3" s="94" customFormat="1" ht="11.25">
      <c r="A1453" s="95"/>
      <c r="B1453" s="96"/>
      <c r="C1453" s="97"/>
    </row>
    <row r="1454" spans="1:3" s="94" customFormat="1" ht="11.25">
      <c r="A1454" s="95"/>
      <c r="B1454" s="96"/>
      <c r="C1454" s="97"/>
    </row>
    <row r="1455" spans="1:3" s="94" customFormat="1" ht="11.25">
      <c r="A1455" s="95"/>
      <c r="B1455" s="96"/>
      <c r="C1455" s="97"/>
    </row>
    <row r="1456" spans="1:3" s="94" customFormat="1" ht="11.25">
      <c r="A1456" s="95"/>
      <c r="B1456" s="96"/>
      <c r="C1456" s="97"/>
    </row>
    <row r="1457" spans="1:3" s="94" customFormat="1" ht="11.25">
      <c r="A1457" s="95"/>
      <c r="B1457" s="96"/>
      <c r="C1457" s="97"/>
    </row>
    <row r="1458" spans="1:3" s="94" customFormat="1" ht="11.25">
      <c r="A1458" s="95"/>
      <c r="B1458" s="96"/>
      <c r="C1458" s="97"/>
    </row>
    <row r="1459" spans="1:3" s="94" customFormat="1" ht="11.25">
      <c r="A1459" s="95"/>
      <c r="B1459" s="96"/>
      <c r="C1459" s="97"/>
    </row>
    <row r="1460" spans="1:3" s="94" customFormat="1" ht="11.25">
      <c r="A1460" s="95"/>
      <c r="B1460" s="96"/>
      <c r="C1460" s="97"/>
    </row>
    <row r="1461" spans="1:3" s="94" customFormat="1" ht="11.25">
      <c r="A1461" s="95"/>
      <c r="B1461" s="96"/>
      <c r="C1461" s="97"/>
    </row>
    <row r="1462" spans="1:3" s="94" customFormat="1" ht="11.25">
      <c r="A1462" s="95"/>
      <c r="B1462" s="96"/>
      <c r="C1462" s="97"/>
    </row>
    <row r="1463" spans="1:3" s="94" customFormat="1" ht="11.25">
      <c r="A1463" s="95"/>
      <c r="B1463" s="96"/>
      <c r="C1463" s="97"/>
    </row>
    <row r="1464" spans="1:3" s="94" customFormat="1" ht="11.25">
      <c r="A1464" s="95"/>
      <c r="B1464" s="96"/>
      <c r="C1464" s="97"/>
    </row>
    <row r="1465" spans="1:3" s="94" customFormat="1" ht="11.25">
      <c r="A1465" s="95"/>
      <c r="B1465" s="96"/>
      <c r="C1465" s="97"/>
    </row>
    <row r="1466" spans="1:3" s="94" customFormat="1" ht="11.25">
      <c r="A1466" s="95"/>
      <c r="B1466" s="96"/>
      <c r="C1466" s="97"/>
    </row>
    <row r="1467" spans="1:3" s="94" customFormat="1" ht="11.25">
      <c r="A1467" s="95"/>
      <c r="B1467" s="96"/>
      <c r="C1467" s="97"/>
    </row>
    <row r="1468" spans="1:3" s="94" customFormat="1" ht="11.25">
      <c r="A1468" s="95"/>
      <c r="B1468" s="96"/>
      <c r="C1468" s="97"/>
    </row>
    <row r="1469" spans="1:3" s="94" customFormat="1" ht="11.25">
      <c r="A1469" s="95"/>
      <c r="B1469" s="96"/>
      <c r="C1469" s="97"/>
    </row>
    <row r="1470" spans="1:3" s="94" customFormat="1" ht="11.25">
      <c r="A1470" s="95"/>
      <c r="B1470" s="96"/>
      <c r="C1470" s="97"/>
    </row>
    <row r="1471" spans="1:3" s="94" customFormat="1" ht="11.25">
      <c r="A1471" s="95"/>
      <c r="B1471" s="96"/>
      <c r="C1471" s="97"/>
    </row>
    <row r="1472" spans="1:3" s="94" customFormat="1" ht="11.25">
      <c r="A1472" s="95"/>
      <c r="B1472" s="96"/>
      <c r="C1472" s="97"/>
    </row>
    <row r="1473" spans="1:3" s="94" customFormat="1" ht="11.25">
      <c r="A1473" s="95"/>
      <c r="B1473" s="96"/>
      <c r="C1473" s="97"/>
    </row>
    <row r="1474" spans="1:3" s="94" customFormat="1" ht="11.25">
      <c r="A1474" s="95"/>
      <c r="B1474" s="96"/>
      <c r="C1474" s="97"/>
    </row>
    <row r="1475" spans="1:3" s="94" customFormat="1" ht="11.25">
      <c r="A1475" s="95"/>
      <c r="B1475" s="96"/>
      <c r="C1475" s="97"/>
    </row>
    <row r="1476" spans="1:3" s="94" customFormat="1" ht="11.25">
      <c r="A1476" s="95"/>
      <c r="B1476" s="96"/>
      <c r="C1476" s="97"/>
    </row>
    <row r="1477" spans="1:3" s="94" customFormat="1" ht="11.25">
      <c r="A1477" s="95"/>
      <c r="B1477" s="96"/>
      <c r="C1477" s="97"/>
    </row>
    <row r="1478" spans="1:3" s="94" customFormat="1" ht="11.25">
      <c r="A1478" s="95"/>
      <c r="B1478" s="96"/>
      <c r="C1478" s="97"/>
    </row>
    <row r="1479" spans="1:3" s="94" customFormat="1" ht="11.25">
      <c r="A1479" s="95"/>
      <c r="B1479" s="96"/>
      <c r="C1479" s="97"/>
    </row>
    <row r="1480" spans="1:3" s="94" customFormat="1" ht="11.25">
      <c r="A1480" s="95"/>
      <c r="B1480" s="96"/>
      <c r="C1480" s="97"/>
    </row>
    <row r="1481" spans="1:3" s="94" customFormat="1" ht="11.25">
      <c r="A1481" s="95"/>
      <c r="B1481" s="96"/>
      <c r="C1481" s="97"/>
    </row>
    <row r="1482" spans="1:3" s="94" customFormat="1" ht="11.25">
      <c r="A1482" s="95"/>
      <c r="B1482" s="96"/>
      <c r="C1482" s="97"/>
    </row>
    <row r="1483" spans="1:3" s="94" customFormat="1" ht="11.25">
      <c r="A1483" s="95"/>
      <c r="B1483" s="96"/>
      <c r="C1483" s="97"/>
    </row>
    <row r="1484" spans="1:3" s="94" customFormat="1" ht="11.25">
      <c r="A1484" s="95"/>
      <c r="B1484" s="96"/>
      <c r="C1484" s="97"/>
    </row>
    <row r="1485" spans="1:3" s="94" customFormat="1" ht="11.25">
      <c r="A1485" s="95"/>
      <c r="B1485" s="96"/>
      <c r="C1485" s="97"/>
    </row>
    <row r="1486" spans="1:3" s="94" customFormat="1" ht="11.25">
      <c r="A1486" s="95"/>
      <c r="B1486" s="96"/>
      <c r="C1486" s="97"/>
    </row>
    <row r="1487" spans="1:3" s="94" customFormat="1" ht="11.25">
      <c r="A1487" s="95"/>
      <c r="B1487" s="96"/>
      <c r="C1487" s="97"/>
    </row>
    <row r="1488" spans="1:3" s="94" customFormat="1" ht="11.25">
      <c r="A1488" s="95"/>
      <c r="B1488" s="96"/>
      <c r="C1488" s="97"/>
    </row>
    <row r="1489" spans="1:3" s="94" customFormat="1" ht="11.25">
      <c r="A1489" s="95"/>
      <c r="B1489" s="96"/>
      <c r="C1489" s="97"/>
    </row>
    <row r="1490" spans="1:3" s="94" customFormat="1" ht="11.25">
      <c r="A1490" s="95"/>
      <c r="B1490" s="96"/>
      <c r="C1490" s="97"/>
    </row>
    <row r="1491" spans="1:3" s="94" customFormat="1" ht="11.25">
      <c r="A1491" s="95"/>
      <c r="B1491" s="96"/>
      <c r="C1491" s="97"/>
    </row>
    <row r="1492" spans="1:3" s="94" customFormat="1" ht="11.25">
      <c r="A1492" s="95"/>
      <c r="B1492" s="96"/>
      <c r="C1492" s="97"/>
    </row>
    <row r="1493" spans="1:3" s="94" customFormat="1" ht="11.25">
      <c r="A1493" s="95"/>
      <c r="B1493" s="96"/>
      <c r="C1493" s="97"/>
    </row>
    <row r="1494" spans="1:3" s="94" customFormat="1" ht="11.25">
      <c r="A1494" s="95"/>
      <c r="B1494" s="96"/>
      <c r="C1494" s="97"/>
    </row>
    <row r="1495" spans="1:3" s="94" customFormat="1" ht="11.25">
      <c r="A1495" s="95"/>
      <c r="B1495" s="96"/>
      <c r="C1495" s="97"/>
    </row>
    <row r="1496" spans="1:3" s="94" customFormat="1" ht="11.25">
      <c r="A1496" s="95"/>
      <c r="B1496" s="96"/>
      <c r="C1496" s="97"/>
    </row>
    <row r="1497" spans="1:3" s="94" customFormat="1" ht="11.25">
      <c r="A1497" s="95"/>
      <c r="B1497" s="96"/>
      <c r="C1497" s="97"/>
    </row>
    <row r="1498" spans="1:3" s="94" customFormat="1" ht="11.25">
      <c r="A1498" s="95"/>
      <c r="B1498" s="96"/>
      <c r="C1498" s="97"/>
    </row>
    <row r="1499" spans="1:3" s="94" customFormat="1" ht="11.25">
      <c r="A1499" s="95"/>
      <c r="B1499" s="96"/>
      <c r="C1499" s="97"/>
    </row>
    <row r="1500" spans="1:3" s="94" customFormat="1" ht="11.25">
      <c r="A1500" s="95"/>
      <c r="B1500" s="96"/>
      <c r="C1500" s="97"/>
    </row>
    <row r="1501" spans="1:3" s="94" customFormat="1" ht="11.25">
      <c r="A1501" s="95"/>
      <c r="B1501" s="96"/>
      <c r="C1501" s="97"/>
    </row>
    <row r="1502" spans="1:3" s="94" customFormat="1" ht="11.25">
      <c r="A1502" s="95"/>
      <c r="B1502" s="96"/>
      <c r="C1502" s="97"/>
    </row>
    <row r="1503" spans="1:3" s="94" customFormat="1" ht="11.25">
      <c r="A1503" s="95"/>
      <c r="B1503" s="96"/>
      <c r="C1503" s="97"/>
    </row>
    <row r="1504" spans="1:3" s="94" customFormat="1" ht="11.25">
      <c r="A1504" s="95"/>
      <c r="B1504" s="96"/>
      <c r="C1504" s="97"/>
    </row>
    <row r="1505" spans="1:3" s="94" customFormat="1" ht="11.25">
      <c r="A1505" s="95"/>
      <c r="B1505" s="96"/>
      <c r="C1505" s="97"/>
    </row>
    <row r="1506" spans="1:3" s="94" customFormat="1" ht="11.25">
      <c r="A1506" s="95"/>
      <c r="B1506" s="96"/>
      <c r="C1506" s="97"/>
    </row>
    <row r="1507" spans="1:3" s="94" customFormat="1" ht="11.25">
      <c r="A1507" s="95"/>
      <c r="B1507" s="96"/>
      <c r="C1507" s="97"/>
    </row>
    <row r="1508" spans="1:3" s="94" customFormat="1" ht="11.25">
      <c r="A1508" s="95"/>
      <c r="B1508" s="96"/>
      <c r="C1508" s="97"/>
    </row>
    <row r="1509" spans="1:3" s="94" customFormat="1" ht="11.25">
      <c r="A1509" s="95"/>
      <c r="B1509" s="96"/>
      <c r="C1509" s="97"/>
    </row>
    <row r="1510" spans="1:3" s="94" customFormat="1" ht="11.25">
      <c r="A1510" s="95"/>
      <c r="B1510" s="96"/>
      <c r="C1510" s="97"/>
    </row>
    <row r="1511" spans="1:3" s="94" customFormat="1" ht="11.25">
      <c r="A1511" s="95"/>
      <c r="B1511" s="96"/>
      <c r="C1511" s="97"/>
    </row>
    <row r="1512" spans="1:3" s="94" customFormat="1" ht="11.25">
      <c r="A1512" s="95"/>
      <c r="B1512" s="96"/>
      <c r="C1512" s="97"/>
    </row>
    <row r="1513" spans="1:3" s="94" customFormat="1" ht="11.25">
      <c r="A1513" s="95"/>
      <c r="B1513" s="96"/>
      <c r="C1513" s="97"/>
    </row>
    <row r="1514" spans="1:3" s="94" customFormat="1" ht="11.25">
      <c r="A1514" s="95"/>
      <c r="B1514" s="96"/>
      <c r="C1514" s="97"/>
    </row>
    <row r="1515" spans="1:3" s="94" customFormat="1" ht="11.25">
      <c r="A1515" s="95"/>
      <c r="B1515" s="96"/>
      <c r="C1515" s="97"/>
    </row>
    <row r="1516" spans="1:3" s="94" customFormat="1" ht="11.25">
      <c r="A1516" s="95"/>
      <c r="B1516" s="96"/>
      <c r="C1516" s="97"/>
    </row>
    <row r="1517" spans="1:3" s="94" customFormat="1" ht="11.25">
      <c r="A1517" s="95"/>
      <c r="B1517" s="96"/>
      <c r="C1517" s="97"/>
    </row>
    <row r="1518" spans="1:3" s="94" customFormat="1" ht="11.25">
      <c r="A1518" s="95"/>
      <c r="B1518" s="96"/>
      <c r="C1518" s="97"/>
    </row>
    <row r="1519" spans="1:3" s="94" customFormat="1" ht="11.25">
      <c r="A1519" s="95"/>
      <c r="B1519" s="96"/>
      <c r="C1519" s="97"/>
    </row>
    <row r="1520" spans="1:3" s="94" customFormat="1" ht="11.25">
      <c r="A1520" s="95"/>
      <c r="B1520" s="96"/>
      <c r="C1520" s="97"/>
    </row>
    <row r="1521" spans="1:3" s="94" customFormat="1" ht="11.25">
      <c r="A1521" s="95"/>
      <c r="B1521" s="96"/>
      <c r="C1521" s="97"/>
    </row>
    <row r="1522" spans="1:3" s="94" customFormat="1" ht="11.25">
      <c r="A1522" s="95"/>
      <c r="B1522" s="96"/>
      <c r="C1522" s="97"/>
    </row>
    <row r="1523" spans="1:3" s="94" customFormat="1" ht="11.25">
      <c r="A1523" s="95"/>
      <c r="B1523" s="96"/>
      <c r="C1523" s="97"/>
    </row>
    <row r="1524" spans="1:3" s="94" customFormat="1" ht="11.25">
      <c r="A1524" s="95"/>
      <c r="B1524" s="96"/>
      <c r="C1524" s="97"/>
    </row>
    <row r="1525" spans="1:3" s="94" customFormat="1" ht="11.25">
      <c r="A1525" s="95"/>
      <c r="B1525" s="96"/>
      <c r="C1525" s="97"/>
    </row>
    <row r="1526" spans="1:3" s="94" customFormat="1" ht="11.25">
      <c r="A1526" s="95"/>
      <c r="B1526" s="96"/>
      <c r="C1526" s="97"/>
    </row>
    <row r="1527" spans="1:3" s="94" customFormat="1" ht="11.25">
      <c r="A1527" s="95"/>
      <c r="B1527" s="96"/>
      <c r="C1527" s="97"/>
    </row>
    <row r="1528" spans="1:3" s="94" customFormat="1" ht="11.25">
      <c r="A1528" s="95"/>
      <c r="B1528" s="96"/>
      <c r="C1528" s="97"/>
    </row>
    <row r="1529" spans="1:3" s="94" customFormat="1" ht="11.25">
      <c r="A1529" s="95"/>
      <c r="B1529" s="96"/>
      <c r="C1529" s="97"/>
    </row>
    <row r="1530" spans="1:3" s="94" customFormat="1" ht="11.25">
      <c r="A1530" s="95"/>
      <c r="B1530" s="96"/>
      <c r="C1530" s="97"/>
    </row>
    <row r="1531" spans="1:3" s="94" customFormat="1" ht="11.25">
      <c r="A1531" s="95"/>
      <c r="B1531" s="96"/>
      <c r="C1531" s="97"/>
    </row>
    <row r="1532" spans="1:3" s="94" customFormat="1" ht="11.25">
      <c r="A1532" s="95"/>
      <c r="B1532" s="96"/>
      <c r="C1532" s="97"/>
    </row>
    <row r="1533" spans="1:3" s="94" customFormat="1" ht="11.25">
      <c r="A1533" s="95"/>
      <c r="B1533" s="96"/>
      <c r="C1533" s="97"/>
    </row>
    <row r="1534" spans="1:3" s="94" customFormat="1" ht="11.25">
      <c r="A1534" s="95"/>
      <c r="B1534" s="96"/>
      <c r="C1534" s="97"/>
    </row>
    <row r="1535" spans="1:3" s="94" customFormat="1" ht="11.25">
      <c r="A1535" s="95"/>
      <c r="B1535" s="96"/>
      <c r="C1535" s="97"/>
    </row>
    <row r="1536" spans="1:3" s="94" customFormat="1" ht="11.25">
      <c r="A1536" s="95"/>
      <c r="B1536" s="96"/>
      <c r="C1536" s="97"/>
    </row>
    <row r="1537" spans="1:3" s="94" customFormat="1" ht="11.25">
      <c r="A1537" s="95"/>
      <c r="B1537" s="96"/>
      <c r="C1537" s="97"/>
    </row>
    <row r="1538" spans="1:3" s="94" customFormat="1" ht="11.25">
      <c r="A1538" s="95"/>
      <c r="B1538" s="96"/>
      <c r="C1538" s="97"/>
    </row>
    <row r="1539" spans="1:3" s="94" customFormat="1" ht="11.25">
      <c r="A1539" s="95"/>
      <c r="B1539" s="96"/>
      <c r="C1539" s="97"/>
    </row>
    <row r="1540" spans="1:3" s="94" customFormat="1" ht="11.25">
      <c r="A1540" s="95"/>
      <c r="B1540" s="96"/>
      <c r="C1540" s="97"/>
    </row>
    <row r="1541" spans="1:3" s="94" customFormat="1" ht="11.25">
      <c r="A1541" s="95"/>
      <c r="B1541" s="96"/>
      <c r="C1541" s="97"/>
    </row>
    <row r="1542" spans="1:3" s="94" customFormat="1" ht="11.25">
      <c r="A1542" s="95"/>
      <c r="B1542" s="96"/>
      <c r="C1542" s="97"/>
    </row>
    <row r="1543" spans="1:3" s="94" customFormat="1" ht="11.25">
      <c r="A1543" s="95"/>
      <c r="B1543" s="96"/>
      <c r="C1543" s="97"/>
    </row>
    <row r="1544" spans="1:3" s="94" customFormat="1" ht="11.25">
      <c r="A1544" s="95"/>
      <c r="B1544" s="96"/>
      <c r="C1544" s="97"/>
    </row>
    <row r="1545" spans="1:3" s="94" customFormat="1" ht="11.25">
      <c r="A1545" s="95"/>
      <c r="B1545" s="96"/>
      <c r="C1545" s="97"/>
    </row>
    <row r="1546" spans="1:3" s="94" customFormat="1" ht="11.25">
      <c r="A1546" s="95"/>
      <c r="B1546" s="96"/>
      <c r="C1546" s="97"/>
    </row>
    <row r="1547" spans="1:3" s="94" customFormat="1" ht="11.25">
      <c r="A1547" s="95"/>
      <c r="B1547" s="96"/>
      <c r="C1547" s="97"/>
    </row>
    <row r="1548" spans="1:3" s="94" customFormat="1" ht="11.25">
      <c r="A1548" s="95"/>
      <c r="B1548" s="96"/>
      <c r="C1548" s="97"/>
    </row>
    <row r="1549" spans="1:3" s="94" customFormat="1" ht="11.25">
      <c r="A1549" s="95"/>
      <c r="B1549" s="96"/>
      <c r="C1549" s="97"/>
    </row>
    <row r="1550" spans="1:3" s="94" customFormat="1" ht="11.25">
      <c r="A1550" s="95"/>
      <c r="B1550" s="96"/>
      <c r="C1550" s="97"/>
    </row>
    <row r="1551" spans="1:3" s="94" customFormat="1" ht="11.25">
      <c r="A1551" s="95"/>
      <c r="B1551" s="96"/>
      <c r="C1551" s="97"/>
    </row>
    <row r="1552" spans="1:3" s="94" customFormat="1" ht="11.25">
      <c r="A1552" s="95"/>
      <c r="B1552" s="96"/>
      <c r="C1552" s="97"/>
    </row>
    <row r="1553" spans="1:3" s="94" customFormat="1" ht="11.25">
      <c r="A1553" s="95"/>
      <c r="B1553" s="96"/>
      <c r="C1553" s="97"/>
    </row>
    <row r="1554" spans="1:3" s="94" customFormat="1" ht="11.25">
      <c r="A1554" s="95"/>
      <c r="B1554" s="96"/>
      <c r="C1554" s="97"/>
    </row>
    <row r="1555" spans="1:3" s="94" customFormat="1" ht="11.25">
      <c r="A1555" s="95"/>
      <c r="B1555" s="96"/>
      <c r="C1555" s="97"/>
    </row>
    <row r="1556" spans="1:3" s="94" customFormat="1" ht="11.25">
      <c r="A1556" s="95"/>
      <c r="B1556" s="96"/>
      <c r="C1556" s="97"/>
    </row>
    <row r="1557" spans="1:3" s="94" customFormat="1" ht="11.25">
      <c r="A1557" s="95"/>
      <c r="B1557" s="96"/>
      <c r="C1557" s="97"/>
    </row>
    <row r="1558" spans="1:3" s="94" customFormat="1" ht="11.25">
      <c r="A1558" s="95"/>
      <c r="B1558" s="96"/>
      <c r="C1558" s="97"/>
    </row>
    <row r="1559" spans="1:3" s="94" customFormat="1" ht="11.25">
      <c r="A1559" s="95"/>
      <c r="B1559" s="96"/>
      <c r="C1559" s="97"/>
    </row>
    <row r="1560" spans="1:3" s="94" customFormat="1" ht="11.25">
      <c r="A1560" s="95"/>
      <c r="B1560" s="96"/>
      <c r="C1560" s="97"/>
    </row>
    <row r="1561" spans="1:3" s="94" customFormat="1" ht="11.25">
      <c r="A1561" s="95"/>
      <c r="B1561" s="96"/>
      <c r="C1561" s="97"/>
    </row>
    <row r="1562" spans="1:3" s="94" customFormat="1" ht="11.25">
      <c r="A1562" s="95"/>
      <c r="B1562" s="96"/>
      <c r="C1562" s="97"/>
    </row>
    <row r="1563" spans="1:3" s="94" customFormat="1" ht="11.25">
      <c r="A1563" s="95"/>
      <c r="B1563" s="96"/>
      <c r="C1563" s="97"/>
    </row>
    <row r="1564" spans="1:3" s="94" customFormat="1" ht="11.25">
      <c r="A1564" s="95"/>
      <c r="B1564" s="96"/>
      <c r="C1564" s="97"/>
    </row>
    <row r="1565" spans="1:3" s="94" customFormat="1" ht="11.25">
      <c r="A1565" s="95"/>
      <c r="B1565" s="96"/>
      <c r="C1565" s="97"/>
    </row>
    <row r="1566" spans="1:3" s="94" customFormat="1" ht="11.25">
      <c r="A1566" s="95"/>
      <c r="B1566" s="96"/>
      <c r="C1566" s="97"/>
    </row>
    <row r="1567" spans="1:3" s="94" customFormat="1" ht="11.25">
      <c r="A1567" s="95"/>
      <c r="B1567" s="96"/>
      <c r="C1567" s="97"/>
    </row>
    <row r="1568" spans="1:3" s="94" customFormat="1" ht="11.25">
      <c r="A1568" s="95"/>
      <c r="B1568" s="96"/>
      <c r="C1568" s="97"/>
    </row>
    <row r="1569" spans="1:3" s="94" customFormat="1" ht="11.25">
      <c r="A1569" s="95"/>
      <c r="B1569" s="96"/>
      <c r="C1569" s="97"/>
    </row>
    <row r="1570" spans="1:3" s="94" customFormat="1" ht="11.25">
      <c r="A1570" s="95"/>
      <c r="B1570" s="96"/>
      <c r="C1570" s="97"/>
    </row>
    <row r="1571" spans="1:3" s="94" customFormat="1" ht="11.25">
      <c r="A1571" s="95"/>
      <c r="B1571" s="96"/>
      <c r="C1571" s="97"/>
    </row>
    <row r="1572" spans="1:3" s="94" customFormat="1" ht="11.25">
      <c r="A1572" s="95"/>
      <c r="B1572" s="96"/>
      <c r="C1572" s="97"/>
    </row>
    <row r="1573" spans="1:3" s="94" customFormat="1" ht="11.25">
      <c r="A1573" s="95"/>
      <c r="B1573" s="96"/>
      <c r="C1573" s="97"/>
    </row>
    <row r="1574" spans="1:3" s="94" customFormat="1" ht="11.25">
      <c r="A1574" s="95"/>
      <c r="B1574" s="96"/>
      <c r="C1574" s="97"/>
    </row>
    <row r="1575" spans="1:3" s="94" customFormat="1" ht="11.25">
      <c r="A1575" s="95"/>
      <c r="B1575" s="96"/>
      <c r="C1575" s="97"/>
    </row>
    <row r="1576" spans="1:3" s="94" customFormat="1" ht="11.25">
      <c r="A1576" s="95"/>
      <c r="B1576" s="96"/>
      <c r="C1576" s="97"/>
    </row>
    <row r="1577" spans="1:3" s="94" customFormat="1" ht="11.25">
      <c r="A1577" s="95"/>
      <c r="B1577" s="96"/>
      <c r="C1577" s="97"/>
    </row>
    <row r="1578" spans="1:3" s="94" customFormat="1" ht="11.25">
      <c r="A1578" s="95"/>
      <c r="B1578" s="96"/>
      <c r="C1578" s="97"/>
    </row>
    <row r="1579" spans="1:3" s="94" customFormat="1" ht="11.25">
      <c r="A1579" s="95"/>
      <c r="B1579" s="96"/>
      <c r="C1579" s="97"/>
    </row>
    <row r="1580" spans="1:3" s="94" customFormat="1" ht="11.25">
      <c r="A1580" s="95"/>
      <c r="B1580" s="96"/>
      <c r="C1580" s="97"/>
    </row>
    <row r="1581" spans="1:3" s="94" customFormat="1" ht="11.25">
      <c r="A1581" s="95"/>
      <c r="B1581" s="96"/>
      <c r="C1581" s="97"/>
    </row>
    <row r="1582" spans="1:3" s="94" customFormat="1" ht="11.25">
      <c r="A1582" s="95"/>
      <c r="B1582" s="96"/>
      <c r="C1582" s="97"/>
    </row>
    <row r="1583" spans="1:3" s="94" customFormat="1" ht="11.25">
      <c r="A1583" s="95"/>
      <c r="B1583" s="96"/>
      <c r="C1583" s="97"/>
    </row>
    <row r="1584" spans="1:3" s="94" customFormat="1" ht="11.25">
      <c r="A1584" s="95"/>
      <c r="B1584" s="96"/>
      <c r="C1584" s="97"/>
    </row>
    <row r="1585" spans="1:3" s="94" customFormat="1" ht="11.25">
      <c r="A1585" s="95"/>
      <c r="B1585" s="96"/>
      <c r="C1585" s="97"/>
    </row>
    <row r="1586" spans="1:3" s="94" customFormat="1" ht="11.25">
      <c r="A1586" s="95"/>
      <c r="B1586" s="96"/>
      <c r="C1586" s="97"/>
    </row>
    <row r="1587" spans="1:3" s="94" customFormat="1" ht="11.25">
      <c r="A1587" s="95"/>
      <c r="B1587" s="96"/>
      <c r="C1587" s="97"/>
    </row>
    <row r="1588" spans="1:3" s="94" customFormat="1" ht="11.25">
      <c r="A1588" s="95"/>
      <c r="B1588" s="96"/>
      <c r="C1588" s="97"/>
    </row>
    <row r="1589" spans="1:3" s="94" customFormat="1" ht="11.25">
      <c r="A1589" s="95"/>
      <c r="B1589" s="96"/>
      <c r="C1589" s="97"/>
    </row>
    <row r="1590" spans="1:3" s="94" customFormat="1" ht="11.25">
      <c r="A1590" s="95"/>
      <c r="B1590" s="96"/>
      <c r="C1590" s="97"/>
    </row>
    <row r="1591" spans="1:3" s="94" customFormat="1" ht="11.25">
      <c r="A1591" s="95"/>
      <c r="B1591" s="96"/>
      <c r="C1591" s="97"/>
    </row>
    <row r="1592" spans="1:3" s="94" customFormat="1" ht="11.25">
      <c r="A1592" s="95"/>
      <c r="B1592" s="96"/>
      <c r="C1592" s="97"/>
    </row>
    <row r="1593" spans="1:3" s="94" customFormat="1" ht="11.25">
      <c r="A1593" s="95"/>
      <c r="B1593" s="96"/>
      <c r="C1593" s="97"/>
    </row>
    <row r="1594" spans="1:3" s="94" customFormat="1" ht="11.25">
      <c r="A1594" s="95"/>
      <c r="B1594" s="96"/>
      <c r="C1594" s="97"/>
    </row>
    <row r="1595" spans="1:3" s="94" customFormat="1" ht="11.25">
      <c r="A1595" s="95"/>
      <c r="B1595" s="96"/>
      <c r="C1595" s="97"/>
    </row>
    <row r="1596" spans="1:3" s="94" customFormat="1" ht="11.25">
      <c r="A1596" s="95"/>
      <c r="B1596" s="96"/>
      <c r="C1596" s="97"/>
    </row>
    <row r="1597" spans="1:3" s="94" customFormat="1" ht="11.25">
      <c r="A1597" s="95"/>
      <c r="B1597" s="96"/>
      <c r="C1597" s="97"/>
    </row>
    <row r="1598" spans="1:3" s="94" customFormat="1" ht="11.25">
      <c r="A1598" s="95"/>
      <c r="B1598" s="96"/>
      <c r="C1598" s="97"/>
    </row>
    <row r="1599" spans="1:3" s="94" customFormat="1" ht="11.25">
      <c r="A1599" s="95"/>
      <c r="B1599" s="96"/>
      <c r="C1599" s="97"/>
    </row>
    <row r="1600" spans="1:3" s="94" customFormat="1" ht="11.25">
      <c r="A1600" s="95"/>
      <c r="B1600" s="96"/>
      <c r="C1600" s="97"/>
    </row>
    <row r="1601" spans="1:3" s="94" customFormat="1" ht="11.25">
      <c r="A1601" s="95"/>
      <c r="B1601" s="96"/>
      <c r="C1601" s="97"/>
    </row>
    <row r="1602" spans="1:3" s="94" customFormat="1" ht="11.25">
      <c r="A1602" s="95"/>
      <c r="B1602" s="96"/>
      <c r="C1602" s="97"/>
    </row>
    <row r="1603" spans="1:3" s="94" customFormat="1" ht="11.25">
      <c r="A1603" s="95"/>
      <c r="B1603" s="96"/>
      <c r="C1603" s="97"/>
    </row>
    <row r="1604" spans="1:3" s="94" customFormat="1" ht="11.25">
      <c r="A1604" s="95"/>
      <c r="B1604" s="96"/>
      <c r="C1604" s="97"/>
    </row>
    <row r="1605" spans="1:3" s="94" customFormat="1" ht="11.25">
      <c r="A1605" s="95"/>
      <c r="B1605" s="96"/>
      <c r="C1605" s="97"/>
    </row>
    <row r="1606" spans="1:3" s="94" customFormat="1" ht="11.25">
      <c r="A1606" s="95"/>
      <c r="B1606" s="96"/>
      <c r="C1606" s="97"/>
    </row>
    <row r="1607" spans="1:3" s="94" customFormat="1" ht="11.25">
      <c r="A1607" s="95"/>
      <c r="B1607" s="96"/>
      <c r="C1607" s="97"/>
    </row>
    <row r="1608" spans="1:3" s="94" customFormat="1" ht="11.25">
      <c r="A1608" s="95"/>
      <c r="B1608" s="96"/>
      <c r="C1608" s="97"/>
    </row>
    <row r="1609" spans="1:3" s="94" customFormat="1" ht="11.25">
      <c r="A1609" s="95"/>
      <c r="B1609" s="96"/>
      <c r="C1609" s="97"/>
    </row>
    <row r="1610" spans="1:3" s="94" customFormat="1" ht="11.25">
      <c r="A1610" s="95"/>
      <c r="B1610" s="96"/>
      <c r="C1610" s="97"/>
    </row>
    <row r="1611" spans="1:3" s="94" customFormat="1" ht="11.25">
      <c r="A1611" s="95"/>
      <c r="B1611" s="96"/>
      <c r="C1611" s="97"/>
    </row>
    <row r="1612" spans="1:3" s="94" customFormat="1" ht="11.25">
      <c r="A1612" s="95"/>
      <c r="B1612" s="96"/>
      <c r="C1612" s="97"/>
    </row>
    <row r="1613" spans="1:3" s="94" customFormat="1" ht="11.25">
      <c r="A1613" s="95"/>
      <c r="B1613" s="96"/>
      <c r="C1613" s="97"/>
    </row>
    <row r="1614" spans="1:3" s="94" customFormat="1" ht="11.25">
      <c r="A1614" s="95"/>
      <c r="B1614" s="96"/>
      <c r="C1614" s="97"/>
    </row>
    <row r="1615" spans="1:3" s="94" customFormat="1" ht="11.25">
      <c r="A1615" s="95"/>
      <c r="B1615" s="96"/>
      <c r="C1615" s="97"/>
    </row>
    <row r="1616" spans="1:3" s="94" customFormat="1" ht="11.25">
      <c r="A1616" s="95"/>
      <c r="B1616" s="96"/>
      <c r="C1616" s="97"/>
    </row>
    <row r="1617" spans="1:3" s="94" customFormat="1" ht="11.25">
      <c r="A1617" s="95"/>
      <c r="B1617" s="96"/>
      <c r="C1617" s="97"/>
    </row>
    <row r="1618" spans="1:3" s="94" customFormat="1" ht="11.25">
      <c r="A1618" s="95"/>
      <c r="B1618" s="96"/>
      <c r="C1618" s="97"/>
    </row>
    <row r="1619" spans="1:3" s="94" customFormat="1" ht="11.25">
      <c r="A1619" s="95"/>
      <c r="B1619" s="96"/>
      <c r="C1619" s="97"/>
    </row>
    <row r="1620" spans="1:3" s="94" customFormat="1" ht="11.25">
      <c r="A1620" s="95"/>
      <c r="B1620" s="96"/>
      <c r="C1620" s="97"/>
    </row>
    <row r="1621" spans="1:3" s="94" customFormat="1" ht="11.25">
      <c r="A1621" s="95"/>
      <c r="B1621" s="96"/>
      <c r="C1621" s="97"/>
    </row>
    <row r="1622" spans="1:3" s="94" customFormat="1" ht="11.25">
      <c r="A1622" s="95"/>
      <c r="B1622" s="96"/>
      <c r="C1622" s="97"/>
    </row>
    <row r="1623" spans="1:3" s="94" customFormat="1" ht="11.25">
      <c r="A1623" s="95"/>
      <c r="B1623" s="96"/>
      <c r="C1623" s="97"/>
    </row>
    <row r="1624" spans="1:3" s="94" customFormat="1" ht="11.25">
      <c r="A1624" s="95"/>
      <c r="B1624" s="96"/>
      <c r="C1624" s="97"/>
    </row>
    <row r="1625" spans="1:3" s="94" customFormat="1" ht="11.25">
      <c r="A1625" s="95"/>
      <c r="B1625" s="96"/>
      <c r="C1625" s="97"/>
    </row>
    <row r="1626" spans="1:3" s="94" customFormat="1" ht="11.25">
      <c r="A1626" s="95"/>
      <c r="B1626" s="96"/>
      <c r="C1626" s="97"/>
    </row>
    <row r="1627" spans="1:3" s="94" customFormat="1" ht="11.25">
      <c r="A1627" s="95"/>
      <c r="B1627" s="96"/>
      <c r="C1627" s="97"/>
    </row>
    <row r="1628" spans="1:3" s="94" customFormat="1" ht="11.25">
      <c r="A1628" s="95"/>
      <c r="B1628" s="96"/>
      <c r="C1628" s="97"/>
    </row>
    <row r="1629" spans="1:3" s="94" customFormat="1" ht="11.25">
      <c r="A1629" s="95"/>
      <c r="B1629" s="96"/>
      <c r="C1629" s="97"/>
    </row>
    <row r="1630" spans="1:3" s="94" customFormat="1" ht="11.25">
      <c r="A1630" s="95"/>
      <c r="B1630" s="96"/>
      <c r="C1630" s="97"/>
    </row>
    <row r="1631" spans="1:3" s="94" customFormat="1" ht="11.25">
      <c r="A1631" s="95"/>
      <c r="B1631" s="96"/>
      <c r="C1631" s="97"/>
    </row>
    <row r="1632" spans="1:3" s="94" customFormat="1" ht="11.25">
      <c r="A1632" s="95"/>
      <c r="B1632" s="96"/>
      <c r="C1632" s="97"/>
    </row>
    <row r="1633" spans="1:3" s="94" customFormat="1" ht="11.25">
      <c r="A1633" s="95"/>
      <c r="B1633" s="96"/>
      <c r="C1633" s="97"/>
    </row>
    <row r="1634" spans="1:3" s="94" customFormat="1" ht="11.25">
      <c r="A1634" s="95"/>
      <c r="B1634" s="96"/>
      <c r="C1634" s="97"/>
    </row>
    <row r="1635" spans="1:3" s="94" customFormat="1" ht="11.25">
      <c r="A1635" s="95"/>
      <c r="B1635" s="96"/>
      <c r="C1635" s="97"/>
    </row>
    <row r="1636" spans="1:3" s="94" customFormat="1" ht="11.25">
      <c r="A1636" s="95"/>
      <c r="B1636" s="96"/>
      <c r="C1636" s="97"/>
    </row>
    <row r="1637" spans="1:3" s="94" customFormat="1" ht="11.25">
      <c r="A1637" s="95"/>
      <c r="B1637" s="96"/>
      <c r="C1637" s="97"/>
    </row>
    <row r="1638" spans="1:3" s="94" customFormat="1" ht="11.25">
      <c r="A1638" s="95"/>
      <c r="B1638" s="96"/>
      <c r="C1638" s="97"/>
    </row>
    <row r="1639" spans="1:3" s="94" customFormat="1" ht="11.25">
      <c r="A1639" s="95"/>
      <c r="B1639" s="96"/>
      <c r="C1639" s="97"/>
    </row>
    <row r="1640" spans="1:3" s="94" customFormat="1" ht="11.25">
      <c r="A1640" s="95"/>
      <c r="B1640" s="96"/>
      <c r="C1640" s="97"/>
    </row>
    <row r="1641" spans="1:3" s="94" customFormat="1" ht="11.25">
      <c r="A1641" s="95"/>
      <c r="B1641" s="96"/>
      <c r="C1641" s="97"/>
    </row>
    <row r="1642" spans="1:3" s="94" customFormat="1" ht="11.25">
      <c r="A1642" s="95"/>
      <c r="B1642" s="96"/>
      <c r="C1642" s="97"/>
    </row>
    <row r="1643" spans="1:3" s="94" customFormat="1" ht="11.25">
      <c r="A1643" s="95"/>
      <c r="B1643" s="96"/>
      <c r="C1643" s="97"/>
    </row>
    <row r="1644" spans="1:3" s="94" customFormat="1" ht="11.25">
      <c r="A1644" s="95"/>
      <c r="B1644" s="96"/>
      <c r="C1644" s="97"/>
    </row>
    <row r="1645" spans="1:3" s="94" customFormat="1" ht="11.25">
      <c r="A1645" s="95"/>
      <c r="B1645" s="96"/>
      <c r="C1645" s="97"/>
    </row>
    <row r="1646" spans="1:3" s="94" customFormat="1" ht="11.25">
      <c r="A1646" s="95"/>
      <c r="B1646" s="96"/>
      <c r="C1646" s="97"/>
    </row>
    <row r="1647" spans="1:3" s="94" customFormat="1" ht="11.25">
      <c r="A1647" s="95"/>
      <c r="B1647" s="96"/>
      <c r="C1647" s="97"/>
    </row>
    <row r="1648" spans="1:3" s="94" customFormat="1" ht="11.25">
      <c r="A1648" s="95"/>
      <c r="B1648" s="96"/>
      <c r="C1648" s="97"/>
    </row>
    <row r="1649" spans="1:3" s="94" customFormat="1" ht="11.25">
      <c r="A1649" s="95"/>
      <c r="B1649" s="96"/>
      <c r="C1649" s="97"/>
    </row>
    <row r="1650" spans="1:3" s="94" customFormat="1" ht="11.25">
      <c r="A1650" s="95"/>
      <c r="B1650" s="96"/>
      <c r="C1650" s="97"/>
    </row>
    <row r="1651" spans="1:3" s="94" customFormat="1" ht="11.25">
      <c r="A1651" s="95"/>
      <c r="B1651" s="96"/>
      <c r="C1651" s="97"/>
    </row>
    <row r="1652" spans="1:3" s="94" customFormat="1" ht="11.25">
      <c r="A1652" s="95"/>
      <c r="B1652" s="96"/>
      <c r="C1652" s="97"/>
    </row>
    <row r="1653" spans="1:3" s="94" customFormat="1" ht="11.25">
      <c r="A1653" s="95"/>
      <c r="B1653" s="96"/>
      <c r="C1653" s="97"/>
    </row>
    <row r="1654" spans="1:3" s="94" customFormat="1" ht="11.25">
      <c r="A1654" s="95"/>
      <c r="B1654" s="96"/>
      <c r="C1654" s="97"/>
    </row>
    <row r="1655" spans="1:3" s="94" customFormat="1" ht="11.25">
      <c r="A1655" s="95"/>
      <c r="B1655" s="96"/>
      <c r="C1655" s="97"/>
    </row>
    <row r="1656" spans="1:3" s="94" customFormat="1" ht="11.25">
      <c r="A1656" s="95"/>
      <c r="B1656" s="96"/>
      <c r="C1656" s="97"/>
    </row>
    <row r="1657" spans="1:3" s="94" customFormat="1" ht="11.25">
      <c r="A1657" s="95"/>
      <c r="B1657" s="96"/>
      <c r="C1657" s="97"/>
    </row>
    <row r="1658" spans="1:3" s="94" customFormat="1" ht="11.25">
      <c r="A1658" s="95"/>
      <c r="B1658" s="96"/>
      <c r="C1658" s="97"/>
    </row>
    <row r="1659" spans="1:3" s="94" customFormat="1" ht="11.25">
      <c r="A1659" s="95"/>
      <c r="B1659" s="96"/>
      <c r="C1659" s="97"/>
    </row>
    <row r="1660" spans="1:3" s="94" customFormat="1" ht="11.25">
      <c r="A1660" s="95"/>
      <c r="B1660" s="96"/>
      <c r="C1660" s="97"/>
    </row>
    <row r="1661" spans="1:3" s="94" customFormat="1" ht="11.25">
      <c r="A1661" s="95"/>
      <c r="B1661" s="96"/>
      <c r="C1661" s="97"/>
    </row>
    <row r="1662" spans="1:3" s="94" customFormat="1" ht="11.25">
      <c r="A1662" s="95"/>
      <c r="B1662" s="96"/>
      <c r="C1662" s="97"/>
    </row>
    <row r="1663" spans="1:3" s="94" customFormat="1" ht="11.25">
      <c r="A1663" s="95"/>
      <c r="B1663" s="96"/>
      <c r="C1663" s="97"/>
    </row>
    <row r="1664" spans="1:3" s="94" customFormat="1" ht="11.25">
      <c r="A1664" s="95"/>
      <c r="B1664" s="96"/>
      <c r="C1664" s="97"/>
    </row>
    <row r="1665" spans="1:3" s="94" customFormat="1" ht="11.25">
      <c r="A1665" s="95"/>
      <c r="B1665" s="96"/>
      <c r="C1665" s="97"/>
    </row>
    <row r="1666" spans="1:3" s="94" customFormat="1" ht="11.25">
      <c r="A1666" s="95"/>
      <c r="B1666" s="96"/>
      <c r="C1666" s="97"/>
    </row>
    <row r="1667" spans="1:3" s="94" customFormat="1" ht="11.25">
      <c r="A1667" s="95"/>
      <c r="B1667" s="96"/>
      <c r="C1667" s="97"/>
    </row>
    <row r="1668" spans="1:3" s="94" customFormat="1" ht="11.25">
      <c r="A1668" s="95"/>
      <c r="B1668" s="96"/>
      <c r="C1668" s="97"/>
    </row>
    <row r="1669" spans="1:3" s="94" customFormat="1" ht="11.25">
      <c r="A1669" s="95"/>
      <c r="B1669" s="96"/>
      <c r="C1669" s="97"/>
    </row>
    <row r="1670" spans="1:3" s="94" customFormat="1" ht="11.25">
      <c r="A1670" s="95"/>
      <c r="B1670" s="96"/>
      <c r="C1670" s="97"/>
    </row>
    <row r="1671" spans="1:3" s="94" customFormat="1" ht="11.25">
      <c r="A1671" s="95"/>
      <c r="B1671" s="96"/>
      <c r="C1671" s="97"/>
    </row>
    <row r="1672" spans="1:3" s="94" customFormat="1" ht="11.25">
      <c r="A1672" s="95"/>
      <c r="B1672" s="96"/>
      <c r="C1672" s="97"/>
    </row>
    <row r="1673" spans="1:3" s="94" customFormat="1" ht="11.25">
      <c r="A1673" s="95"/>
      <c r="B1673" s="96"/>
      <c r="C1673" s="97"/>
    </row>
    <row r="1674" spans="1:3" s="94" customFormat="1" ht="11.25">
      <c r="A1674" s="95"/>
      <c r="B1674" s="96"/>
      <c r="C1674" s="97"/>
    </row>
    <row r="1675" spans="1:3" s="94" customFormat="1" ht="11.25">
      <c r="A1675" s="95"/>
      <c r="B1675" s="96"/>
      <c r="C1675" s="97"/>
    </row>
    <row r="1676" spans="1:3" s="94" customFormat="1" ht="11.25">
      <c r="A1676" s="95"/>
      <c r="B1676" s="96"/>
      <c r="C1676" s="97"/>
    </row>
    <row r="1677" spans="1:3" s="94" customFormat="1" ht="11.25">
      <c r="A1677" s="95"/>
      <c r="B1677" s="96"/>
      <c r="C1677" s="97"/>
    </row>
    <row r="1678" spans="1:3" s="94" customFormat="1" ht="11.25">
      <c r="A1678" s="95"/>
      <c r="B1678" s="96"/>
      <c r="C1678" s="97"/>
    </row>
    <row r="1679" spans="1:3" s="94" customFormat="1" ht="11.25">
      <c r="A1679" s="95"/>
      <c r="B1679" s="96"/>
      <c r="C1679" s="97"/>
    </row>
    <row r="1680" spans="1:3" s="94" customFormat="1" ht="11.25">
      <c r="A1680" s="95"/>
      <c r="B1680" s="96"/>
      <c r="C1680" s="97"/>
    </row>
    <row r="1681" spans="1:3" s="94" customFormat="1" ht="11.25">
      <c r="A1681" s="95"/>
      <c r="B1681" s="96"/>
      <c r="C1681" s="97"/>
    </row>
    <row r="1682" spans="1:3" s="94" customFormat="1" ht="11.25">
      <c r="A1682" s="95"/>
      <c r="B1682" s="96"/>
      <c r="C1682" s="97"/>
    </row>
    <row r="1683" spans="1:3" s="94" customFormat="1" ht="11.25">
      <c r="A1683" s="95"/>
      <c r="B1683" s="96"/>
      <c r="C1683" s="97"/>
    </row>
    <row r="1684" spans="1:3" s="94" customFormat="1" ht="11.25">
      <c r="A1684" s="95"/>
      <c r="B1684" s="96"/>
      <c r="C1684" s="97"/>
    </row>
    <row r="1685" spans="1:3" s="94" customFormat="1" ht="11.25">
      <c r="A1685" s="95"/>
      <c r="B1685" s="96"/>
      <c r="C1685" s="97"/>
    </row>
    <row r="1686" spans="1:3" s="94" customFormat="1" ht="11.25">
      <c r="A1686" s="95"/>
      <c r="B1686" s="96"/>
      <c r="C1686" s="97"/>
    </row>
    <row r="1687" spans="1:3" s="94" customFormat="1" ht="11.25">
      <c r="A1687" s="95"/>
      <c r="B1687" s="96"/>
      <c r="C1687" s="97"/>
    </row>
    <row r="1688" spans="1:3" s="94" customFormat="1" ht="11.25">
      <c r="A1688" s="95"/>
      <c r="B1688" s="96"/>
      <c r="C1688" s="97"/>
    </row>
    <row r="1689" spans="1:3" s="94" customFormat="1" ht="11.25">
      <c r="A1689" s="95"/>
      <c r="B1689" s="96"/>
      <c r="C1689" s="97"/>
    </row>
    <row r="1690" spans="1:3" s="94" customFormat="1" ht="11.25">
      <c r="A1690" s="95"/>
      <c r="B1690" s="96"/>
      <c r="C1690" s="97"/>
    </row>
    <row r="1691" spans="1:3" s="94" customFormat="1" ht="11.25">
      <c r="A1691" s="95"/>
      <c r="B1691" s="96"/>
      <c r="C1691" s="97"/>
    </row>
    <row r="1692" spans="1:3" s="94" customFormat="1" ht="11.25">
      <c r="A1692" s="95"/>
      <c r="B1692" s="96"/>
      <c r="C1692" s="97"/>
    </row>
    <row r="1693" spans="1:3" s="94" customFormat="1" ht="11.25">
      <c r="A1693" s="95"/>
      <c r="B1693" s="96"/>
      <c r="C1693" s="97"/>
    </row>
    <row r="1694" spans="1:3" s="94" customFormat="1" ht="11.25">
      <c r="A1694" s="95"/>
      <c r="B1694" s="96"/>
      <c r="C1694" s="97"/>
    </row>
    <row r="1695" spans="1:3" s="94" customFormat="1" ht="11.25">
      <c r="A1695" s="95"/>
      <c r="B1695" s="96"/>
      <c r="C1695" s="97"/>
    </row>
    <row r="1696" spans="1:3" s="94" customFormat="1" ht="11.25">
      <c r="A1696" s="95"/>
      <c r="B1696" s="96"/>
      <c r="C1696" s="97"/>
    </row>
    <row r="1697" spans="1:3" s="94" customFormat="1" ht="11.25">
      <c r="A1697" s="95"/>
      <c r="B1697" s="96"/>
      <c r="C1697" s="97"/>
    </row>
    <row r="1698" spans="1:3" s="94" customFormat="1" ht="11.25">
      <c r="A1698" s="95"/>
      <c r="B1698" s="96"/>
      <c r="C1698" s="97"/>
    </row>
    <row r="1699" spans="1:3" s="94" customFormat="1" ht="11.25">
      <c r="A1699" s="95"/>
      <c r="B1699" s="96"/>
      <c r="C1699" s="97"/>
    </row>
    <row r="1700" spans="1:3" s="94" customFormat="1" ht="11.25">
      <c r="A1700" s="95"/>
      <c r="B1700" s="96"/>
      <c r="C1700" s="97"/>
    </row>
    <row r="1701" spans="1:3" s="94" customFormat="1" ht="11.25">
      <c r="A1701" s="95"/>
      <c r="B1701" s="96"/>
      <c r="C1701" s="97"/>
    </row>
    <row r="1702" spans="1:3" s="94" customFormat="1" ht="11.25">
      <c r="A1702" s="95"/>
      <c r="B1702" s="96"/>
      <c r="C1702" s="97"/>
    </row>
    <row r="1703" spans="1:3" s="94" customFormat="1" ht="11.25">
      <c r="A1703" s="95"/>
      <c r="B1703" s="96"/>
      <c r="C1703" s="97"/>
    </row>
    <row r="1704" spans="1:3" s="94" customFormat="1" ht="11.25">
      <c r="A1704" s="95"/>
      <c r="B1704" s="96"/>
      <c r="C1704" s="97"/>
    </row>
    <row r="1705" spans="1:3" s="94" customFormat="1" ht="11.25">
      <c r="A1705" s="95"/>
      <c r="B1705" s="96"/>
      <c r="C1705" s="97"/>
    </row>
    <row r="1706" spans="1:3" s="94" customFormat="1" ht="11.25">
      <c r="A1706" s="95"/>
      <c r="B1706" s="96"/>
      <c r="C1706" s="97"/>
    </row>
    <row r="1707" spans="1:3" s="94" customFormat="1" ht="11.25">
      <c r="A1707" s="95"/>
      <c r="B1707" s="96"/>
      <c r="C1707" s="97"/>
    </row>
    <row r="1708" spans="1:3" s="94" customFormat="1" ht="11.25">
      <c r="A1708" s="95"/>
      <c r="B1708" s="96"/>
      <c r="C1708" s="97"/>
    </row>
    <row r="1709" spans="1:3" s="94" customFormat="1" ht="11.25">
      <c r="A1709" s="95"/>
      <c r="B1709" s="96"/>
      <c r="C1709" s="97"/>
    </row>
    <row r="1710" spans="1:3" s="94" customFormat="1" ht="11.25">
      <c r="A1710" s="95"/>
      <c r="B1710" s="96"/>
      <c r="C1710" s="97"/>
    </row>
    <row r="1711" spans="1:3" s="94" customFormat="1" ht="11.25">
      <c r="A1711" s="95"/>
      <c r="B1711" s="96"/>
      <c r="C1711" s="97"/>
    </row>
    <row r="1712" spans="1:3" s="94" customFormat="1" ht="11.25">
      <c r="A1712" s="95"/>
      <c r="B1712" s="96"/>
      <c r="C1712" s="97"/>
    </row>
    <row r="1713" spans="1:3" s="94" customFormat="1" ht="11.25">
      <c r="A1713" s="95"/>
      <c r="B1713" s="96"/>
      <c r="C1713" s="97"/>
    </row>
    <row r="1714" spans="1:3" s="94" customFormat="1" ht="11.25">
      <c r="A1714" s="95"/>
      <c r="B1714" s="96"/>
      <c r="C1714" s="97"/>
    </row>
    <row r="1715" spans="1:3" s="94" customFormat="1" ht="11.25">
      <c r="A1715" s="95"/>
      <c r="B1715" s="96"/>
      <c r="C1715" s="97"/>
    </row>
    <row r="1716" spans="1:3" s="94" customFormat="1" ht="11.25">
      <c r="A1716" s="95"/>
      <c r="B1716" s="96"/>
      <c r="C1716" s="97"/>
    </row>
    <row r="1717" spans="1:3" s="94" customFormat="1" ht="11.25">
      <c r="A1717" s="95"/>
      <c r="B1717" s="96"/>
      <c r="C1717" s="97"/>
    </row>
    <row r="1718" spans="1:3" s="94" customFormat="1" ht="11.25">
      <c r="A1718" s="95"/>
      <c r="B1718" s="96"/>
      <c r="C1718" s="97"/>
    </row>
    <row r="1719" spans="1:3" s="94" customFormat="1" ht="11.25">
      <c r="A1719" s="95"/>
      <c r="B1719" s="96"/>
      <c r="C1719" s="97"/>
    </row>
    <row r="1720" spans="1:3" s="94" customFormat="1" ht="11.25">
      <c r="A1720" s="95"/>
      <c r="B1720" s="96"/>
      <c r="C1720" s="97"/>
    </row>
    <row r="1721" spans="1:3" s="94" customFormat="1" ht="11.25">
      <c r="A1721" s="95"/>
      <c r="B1721" s="96"/>
      <c r="C1721" s="97"/>
    </row>
    <row r="1722" spans="1:3" s="94" customFormat="1" ht="11.25">
      <c r="A1722" s="95"/>
      <c r="B1722" s="96"/>
      <c r="C1722" s="97"/>
    </row>
    <row r="1723" spans="1:3" s="94" customFormat="1" ht="11.25">
      <c r="A1723" s="95"/>
      <c r="B1723" s="96"/>
      <c r="C1723" s="97"/>
    </row>
    <row r="1724" spans="1:3" s="94" customFormat="1" ht="11.25">
      <c r="A1724" s="95"/>
      <c r="B1724" s="96"/>
      <c r="C1724" s="97"/>
    </row>
    <row r="1725" spans="1:3" s="94" customFormat="1" ht="11.25">
      <c r="A1725" s="95"/>
      <c r="B1725" s="96"/>
      <c r="C1725" s="97"/>
    </row>
    <row r="1726" spans="1:3" s="94" customFormat="1" ht="11.25">
      <c r="A1726" s="95"/>
      <c r="B1726" s="96"/>
      <c r="C1726" s="97"/>
    </row>
    <row r="1727" spans="1:3" s="94" customFormat="1" ht="11.25">
      <c r="A1727" s="95"/>
      <c r="B1727" s="96"/>
      <c r="C1727" s="97"/>
    </row>
    <row r="1728" spans="1:3" s="94" customFormat="1" ht="11.25">
      <c r="A1728" s="95"/>
      <c r="B1728" s="96"/>
      <c r="C1728" s="97"/>
    </row>
    <row r="1729" spans="1:3" s="94" customFormat="1" ht="11.25">
      <c r="A1729" s="95"/>
      <c r="B1729" s="96"/>
      <c r="C1729" s="97"/>
    </row>
    <row r="1730" spans="1:3" s="94" customFormat="1" ht="11.25">
      <c r="A1730" s="95"/>
      <c r="B1730" s="96"/>
      <c r="C1730" s="97"/>
    </row>
    <row r="1731" spans="1:3" s="94" customFormat="1" ht="11.25">
      <c r="A1731" s="95"/>
      <c r="B1731" s="96"/>
      <c r="C1731" s="97"/>
    </row>
    <row r="1732" spans="1:3" s="94" customFormat="1" ht="11.25">
      <c r="A1732" s="95"/>
      <c r="B1732" s="96"/>
      <c r="C1732" s="97"/>
    </row>
    <row r="1733" spans="1:3" s="94" customFormat="1" ht="11.25">
      <c r="A1733" s="95"/>
      <c r="B1733" s="96"/>
      <c r="C1733" s="97"/>
    </row>
    <row r="1734" spans="1:3" s="94" customFormat="1" ht="11.25">
      <c r="A1734" s="95"/>
      <c r="B1734" s="96"/>
      <c r="C1734" s="97"/>
    </row>
    <row r="1735" spans="1:3" s="94" customFormat="1" ht="11.25">
      <c r="A1735" s="95"/>
      <c r="B1735" s="96"/>
      <c r="C1735" s="97"/>
    </row>
    <row r="1736" spans="1:3" s="94" customFormat="1" ht="11.25">
      <c r="A1736" s="95"/>
      <c r="B1736" s="96"/>
      <c r="C1736" s="97"/>
    </row>
    <row r="1737" spans="1:3" s="94" customFormat="1" ht="11.25">
      <c r="A1737" s="95"/>
      <c r="B1737" s="96"/>
      <c r="C1737" s="97"/>
    </row>
    <row r="1738" spans="1:3" s="94" customFormat="1" ht="11.25">
      <c r="A1738" s="95"/>
      <c r="B1738" s="96"/>
      <c r="C1738" s="97"/>
    </row>
    <row r="1739" spans="1:3" s="94" customFormat="1" ht="11.25">
      <c r="A1739" s="95"/>
      <c r="B1739" s="96"/>
      <c r="C1739" s="97"/>
    </row>
    <row r="1740" spans="1:3" s="94" customFormat="1" ht="11.25">
      <c r="A1740" s="95"/>
      <c r="B1740" s="96"/>
      <c r="C1740" s="97"/>
    </row>
    <row r="1741" spans="1:3" s="94" customFormat="1" ht="11.25">
      <c r="A1741" s="95"/>
      <c r="B1741" s="96"/>
      <c r="C1741" s="97"/>
    </row>
    <row r="1742" spans="1:3" s="94" customFormat="1" ht="11.25">
      <c r="A1742" s="95"/>
      <c r="B1742" s="96"/>
      <c r="C1742" s="97"/>
    </row>
    <row r="1743" spans="1:3" s="94" customFormat="1" ht="11.25">
      <c r="A1743" s="95"/>
      <c r="B1743" s="96"/>
      <c r="C1743" s="97"/>
    </row>
    <row r="1744" spans="1:3" s="94" customFormat="1" ht="11.25">
      <c r="A1744" s="95"/>
      <c r="B1744" s="96"/>
      <c r="C1744" s="97"/>
    </row>
    <row r="1745" spans="1:3" s="94" customFormat="1" ht="11.25">
      <c r="A1745" s="95"/>
      <c r="B1745" s="96"/>
      <c r="C1745" s="97"/>
    </row>
    <row r="1746" spans="1:3" s="94" customFormat="1" ht="11.25">
      <c r="A1746" s="95"/>
      <c r="B1746" s="96"/>
      <c r="C1746" s="97"/>
    </row>
    <row r="1747" spans="1:3" s="94" customFormat="1" ht="11.25">
      <c r="A1747" s="95"/>
      <c r="B1747" s="96"/>
      <c r="C1747" s="97"/>
    </row>
    <row r="1748" spans="1:3" s="94" customFormat="1" ht="11.25">
      <c r="A1748" s="95"/>
      <c r="B1748" s="96"/>
      <c r="C1748" s="97"/>
    </row>
    <row r="1749" spans="1:3" s="94" customFormat="1" ht="11.25">
      <c r="A1749" s="95"/>
      <c r="B1749" s="96"/>
      <c r="C1749" s="97"/>
    </row>
    <row r="1750" spans="1:3" s="94" customFormat="1" ht="11.25">
      <c r="A1750" s="95"/>
      <c r="B1750" s="96"/>
      <c r="C1750" s="97"/>
    </row>
    <row r="1751" spans="1:3" s="94" customFormat="1" ht="11.25">
      <c r="A1751" s="95"/>
      <c r="B1751" s="96"/>
      <c r="C1751" s="97"/>
    </row>
    <row r="1752" spans="1:3" s="94" customFormat="1" ht="11.25">
      <c r="A1752" s="95"/>
      <c r="B1752" s="96"/>
      <c r="C1752" s="97"/>
    </row>
    <row r="1753" spans="1:3" s="94" customFormat="1" ht="11.25">
      <c r="A1753" s="95"/>
      <c r="B1753" s="96"/>
      <c r="C1753" s="97"/>
    </row>
    <row r="1754" spans="1:3" s="94" customFormat="1" ht="11.25">
      <c r="A1754" s="95"/>
      <c r="B1754" s="96"/>
      <c r="C1754" s="97"/>
    </row>
    <row r="1755" spans="1:3" s="94" customFormat="1" ht="11.25">
      <c r="A1755" s="95"/>
      <c r="B1755" s="96"/>
      <c r="C1755" s="97"/>
    </row>
    <row r="1756" spans="1:3" s="94" customFormat="1" ht="11.25">
      <c r="A1756" s="95"/>
      <c r="B1756" s="96"/>
      <c r="C1756" s="97"/>
    </row>
    <row r="1757" spans="1:3" s="94" customFormat="1" ht="11.25">
      <c r="A1757" s="95"/>
      <c r="B1757" s="96"/>
      <c r="C1757" s="97"/>
    </row>
    <row r="1758" spans="1:3" s="94" customFormat="1" ht="11.25">
      <c r="A1758" s="95"/>
      <c r="B1758" s="96"/>
      <c r="C1758" s="97"/>
    </row>
    <row r="1759" spans="1:3" s="94" customFormat="1" ht="11.25">
      <c r="A1759" s="95"/>
      <c r="B1759" s="96"/>
      <c r="C1759" s="97"/>
    </row>
    <row r="1760" spans="1:3" s="94" customFormat="1" ht="11.25">
      <c r="A1760" s="95"/>
      <c r="B1760" s="96"/>
      <c r="C1760" s="97"/>
    </row>
    <row r="1761" spans="1:3" s="94" customFormat="1" ht="11.25">
      <c r="A1761" s="95"/>
      <c r="B1761" s="96"/>
      <c r="C1761" s="97"/>
    </row>
    <row r="1762" spans="1:3" s="94" customFormat="1" ht="11.25">
      <c r="A1762" s="95"/>
      <c r="B1762" s="96"/>
      <c r="C1762" s="97"/>
    </row>
    <row r="1763" spans="1:3" s="94" customFormat="1" ht="11.25">
      <c r="A1763" s="95"/>
      <c r="B1763" s="96"/>
      <c r="C1763" s="97"/>
    </row>
    <row r="1764" spans="1:3" s="94" customFormat="1" ht="11.25">
      <c r="A1764" s="95"/>
      <c r="B1764" s="96"/>
      <c r="C1764" s="97"/>
    </row>
    <row r="1765" spans="1:3" s="94" customFormat="1" ht="11.25">
      <c r="A1765" s="95"/>
      <c r="B1765" s="96"/>
      <c r="C1765" s="97"/>
    </row>
    <row r="1766" spans="1:3" s="94" customFormat="1" ht="11.25">
      <c r="A1766" s="95"/>
      <c r="B1766" s="96"/>
      <c r="C1766" s="97"/>
    </row>
    <row r="1767" spans="1:3" s="94" customFormat="1" ht="11.25">
      <c r="A1767" s="95"/>
      <c r="B1767" s="96"/>
      <c r="C1767" s="97"/>
    </row>
    <row r="1768" spans="1:3" s="94" customFormat="1" ht="11.25">
      <c r="A1768" s="95"/>
      <c r="B1768" s="96"/>
      <c r="C1768" s="97"/>
    </row>
    <row r="1769" spans="1:3" s="94" customFormat="1" ht="11.25">
      <c r="A1769" s="95"/>
      <c r="B1769" s="96"/>
      <c r="C1769" s="97"/>
    </row>
    <row r="1770" spans="1:3" s="94" customFormat="1" ht="11.25">
      <c r="A1770" s="95"/>
      <c r="B1770" s="96"/>
      <c r="C1770" s="97"/>
    </row>
    <row r="1771" spans="1:3" s="94" customFormat="1" ht="11.25">
      <c r="A1771" s="95"/>
      <c r="B1771" s="96"/>
      <c r="C1771" s="97"/>
    </row>
    <row r="1772" spans="1:3" s="94" customFormat="1" ht="11.25">
      <c r="A1772" s="95"/>
      <c r="B1772" s="96"/>
      <c r="C1772" s="97"/>
    </row>
    <row r="1773" spans="1:3" s="94" customFormat="1" ht="11.25">
      <c r="A1773" s="95"/>
      <c r="B1773" s="96"/>
      <c r="C1773" s="97"/>
    </row>
    <row r="1774" spans="1:3" s="94" customFormat="1" ht="11.25">
      <c r="A1774" s="95"/>
      <c r="B1774" s="96"/>
      <c r="C1774" s="97"/>
    </row>
    <row r="1775" spans="1:3" s="94" customFormat="1" ht="11.25">
      <c r="A1775" s="95"/>
      <c r="B1775" s="96"/>
      <c r="C1775" s="97"/>
    </row>
    <row r="1776" spans="1:3" s="94" customFormat="1" ht="11.25">
      <c r="A1776" s="95"/>
      <c r="B1776" s="96"/>
      <c r="C1776" s="97"/>
    </row>
    <row r="1777" spans="1:3" s="94" customFormat="1" ht="11.25">
      <c r="A1777" s="95"/>
      <c r="B1777" s="96"/>
      <c r="C1777" s="97"/>
    </row>
    <row r="1778" spans="1:3" s="94" customFormat="1" ht="11.25">
      <c r="A1778" s="95"/>
      <c r="B1778" s="96"/>
      <c r="C1778" s="97"/>
    </row>
    <row r="1779" spans="1:3" s="94" customFormat="1" ht="11.25">
      <c r="A1779" s="95"/>
      <c r="B1779" s="96"/>
      <c r="C1779" s="97"/>
    </row>
    <row r="1780" spans="1:3" s="94" customFormat="1" ht="11.25">
      <c r="A1780" s="95"/>
      <c r="B1780" s="96"/>
      <c r="C1780" s="97"/>
    </row>
    <row r="1781" spans="1:3" s="94" customFormat="1" ht="11.25">
      <c r="A1781" s="95"/>
      <c r="B1781" s="96"/>
      <c r="C1781" s="97"/>
    </row>
    <row r="1782" spans="1:3" s="94" customFormat="1" ht="11.25">
      <c r="A1782" s="95"/>
      <c r="B1782" s="96"/>
      <c r="C1782" s="97"/>
    </row>
    <row r="1783" spans="1:3" s="94" customFormat="1" ht="11.25">
      <c r="A1783" s="95"/>
      <c r="B1783" s="96"/>
      <c r="C1783" s="97"/>
    </row>
    <row r="1784" spans="1:3" s="94" customFormat="1" ht="11.25">
      <c r="A1784" s="95"/>
      <c r="B1784" s="96"/>
      <c r="C1784" s="97"/>
    </row>
    <row r="1785" spans="1:3" s="94" customFormat="1" ht="11.25">
      <c r="A1785" s="95"/>
      <c r="B1785" s="96"/>
      <c r="C1785" s="97"/>
    </row>
    <row r="1786" spans="1:3" s="94" customFormat="1" ht="11.25">
      <c r="A1786" s="95"/>
      <c r="B1786" s="96"/>
      <c r="C1786" s="97"/>
    </row>
    <row r="1787" spans="1:3" s="94" customFormat="1" ht="11.25">
      <c r="A1787" s="95"/>
      <c r="B1787" s="96"/>
      <c r="C1787" s="97"/>
    </row>
    <row r="1788" spans="1:3" s="94" customFormat="1" ht="11.25">
      <c r="A1788" s="95"/>
      <c r="B1788" s="96"/>
      <c r="C1788" s="97"/>
    </row>
    <row r="1789" spans="1:3" s="94" customFormat="1" ht="11.25">
      <c r="A1789" s="95"/>
      <c r="B1789" s="96"/>
      <c r="C1789" s="97"/>
    </row>
    <row r="1790" spans="1:3" s="94" customFormat="1" ht="11.25">
      <c r="A1790" s="95"/>
      <c r="B1790" s="96"/>
      <c r="C1790" s="97"/>
    </row>
    <row r="1791" spans="1:3" s="94" customFormat="1" ht="11.25">
      <c r="A1791" s="95"/>
      <c r="B1791" s="96"/>
      <c r="C1791" s="97"/>
    </row>
    <row r="1792" spans="1:3" s="94" customFormat="1" ht="11.25">
      <c r="A1792" s="95"/>
      <c r="B1792" s="96"/>
      <c r="C1792" s="97"/>
    </row>
    <row r="1793" spans="1:3" s="94" customFormat="1" ht="11.25">
      <c r="A1793" s="95"/>
      <c r="B1793" s="96"/>
      <c r="C1793" s="97"/>
    </row>
    <row r="1794" spans="1:3" s="94" customFormat="1" ht="11.25">
      <c r="A1794" s="95"/>
      <c r="B1794" s="96"/>
      <c r="C1794" s="97"/>
    </row>
    <row r="1795" spans="1:3" s="94" customFormat="1" ht="11.25">
      <c r="A1795" s="95"/>
      <c r="B1795" s="96"/>
      <c r="C1795" s="97"/>
    </row>
    <row r="1796" spans="1:3" s="94" customFormat="1" ht="11.25">
      <c r="A1796" s="95"/>
      <c r="B1796" s="96"/>
      <c r="C1796" s="97"/>
    </row>
    <row r="1797" spans="1:3" s="94" customFormat="1" ht="11.25">
      <c r="A1797" s="95"/>
      <c r="B1797" s="96"/>
      <c r="C1797" s="97"/>
    </row>
    <row r="1798" spans="1:3" s="94" customFormat="1" ht="11.25">
      <c r="A1798" s="95"/>
      <c r="B1798" s="96"/>
      <c r="C1798" s="97"/>
    </row>
    <row r="1799" spans="1:3" s="94" customFormat="1" ht="11.25">
      <c r="A1799" s="95"/>
      <c r="B1799" s="96"/>
      <c r="C1799" s="97"/>
    </row>
    <row r="1800" spans="1:3" s="94" customFormat="1" ht="11.25">
      <c r="A1800" s="95"/>
      <c r="B1800" s="96"/>
      <c r="C1800" s="97"/>
    </row>
    <row r="1801" spans="1:3" s="94" customFormat="1" ht="11.25">
      <c r="A1801" s="95"/>
      <c r="B1801" s="96"/>
      <c r="C1801" s="97"/>
    </row>
    <row r="1802" spans="1:3" s="94" customFormat="1" ht="11.25">
      <c r="A1802" s="95"/>
      <c r="B1802" s="96"/>
      <c r="C1802" s="97"/>
    </row>
    <row r="1803" spans="1:3" s="94" customFormat="1" ht="11.25">
      <c r="A1803" s="95"/>
      <c r="B1803" s="96"/>
      <c r="C1803" s="97"/>
    </row>
    <row r="1804" spans="1:3" s="94" customFormat="1" ht="11.25">
      <c r="A1804" s="95"/>
      <c r="B1804" s="96"/>
      <c r="C1804" s="97"/>
    </row>
    <row r="1805" spans="1:3" s="94" customFormat="1" ht="11.25">
      <c r="A1805" s="95"/>
      <c r="B1805" s="96"/>
      <c r="C1805" s="97"/>
    </row>
    <row r="1806" spans="1:3" s="94" customFormat="1" ht="11.25">
      <c r="A1806" s="95"/>
      <c r="B1806" s="96"/>
      <c r="C1806" s="97"/>
    </row>
    <row r="1807" spans="1:3" s="94" customFormat="1" ht="11.25">
      <c r="A1807" s="95"/>
      <c r="B1807" s="96"/>
      <c r="C1807" s="97"/>
    </row>
    <row r="1808" spans="1:3" s="94" customFormat="1" ht="11.25">
      <c r="A1808" s="95"/>
      <c r="B1808" s="96"/>
      <c r="C1808" s="97"/>
    </row>
    <row r="1809" spans="1:3" s="94" customFormat="1" ht="11.25">
      <c r="A1809" s="95"/>
      <c r="B1809" s="96"/>
      <c r="C1809" s="97"/>
    </row>
    <row r="1810" spans="1:3" s="94" customFormat="1" ht="11.25">
      <c r="A1810" s="95"/>
      <c r="B1810" s="96"/>
      <c r="C1810" s="97"/>
    </row>
    <row r="1811" spans="1:3" s="94" customFormat="1" ht="11.25">
      <c r="A1811" s="95"/>
      <c r="B1811" s="96"/>
      <c r="C1811" s="97"/>
    </row>
    <row r="1812" spans="1:3" s="94" customFormat="1" ht="11.25">
      <c r="A1812" s="95"/>
      <c r="B1812" s="96"/>
      <c r="C1812" s="97"/>
    </row>
    <row r="1813" spans="1:3" s="94" customFormat="1" ht="11.25">
      <c r="A1813" s="95"/>
      <c r="B1813" s="96"/>
      <c r="C1813" s="97"/>
    </row>
    <row r="1814" spans="1:3" s="94" customFormat="1" ht="11.25">
      <c r="A1814" s="95"/>
      <c r="B1814" s="96"/>
      <c r="C1814" s="97"/>
    </row>
    <row r="1815" spans="1:3" s="94" customFormat="1" ht="11.25">
      <c r="A1815" s="95"/>
      <c r="B1815" s="96"/>
      <c r="C1815" s="97"/>
    </row>
    <row r="1816" spans="1:3" s="94" customFormat="1" ht="11.25">
      <c r="A1816" s="95"/>
      <c r="B1816" s="96"/>
      <c r="C1816" s="97"/>
    </row>
    <row r="1817" spans="1:3" s="94" customFormat="1" ht="11.25">
      <c r="A1817" s="95"/>
      <c r="B1817" s="96"/>
      <c r="C1817" s="97"/>
    </row>
    <row r="1818" spans="1:3" s="94" customFormat="1" ht="11.25">
      <c r="A1818" s="95"/>
      <c r="B1818" s="96"/>
      <c r="C1818" s="97"/>
    </row>
    <row r="1819" spans="1:3" s="94" customFormat="1" ht="11.25">
      <c r="A1819" s="95"/>
      <c r="B1819" s="96"/>
      <c r="C1819" s="97"/>
    </row>
    <row r="1820" spans="1:3" s="94" customFormat="1" ht="11.25">
      <c r="A1820" s="95"/>
      <c r="B1820" s="96"/>
      <c r="C1820" s="97"/>
    </row>
    <row r="1821" spans="1:3" s="94" customFormat="1" ht="11.25">
      <c r="A1821" s="95"/>
      <c r="B1821" s="96"/>
      <c r="C1821" s="97"/>
    </row>
    <row r="1822" spans="1:3" s="94" customFormat="1" ht="11.25">
      <c r="A1822" s="95"/>
      <c r="B1822" s="96"/>
      <c r="C1822" s="97"/>
    </row>
    <row r="1823" spans="1:3" s="94" customFormat="1" ht="11.25">
      <c r="A1823" s="95"/>
      <c r="B1823" s="96"/>
      <c r="C1823" s="97"/>
    </row>
    <row r="1824" spans="1:3" s="94" customFormat="1" ht="11.25">
      <c r="A1824" s="95"/>
      <c r="B1824" s="96"/>
      <c r="C1824" s="97"/>
    </row>
    <row r="1825" spans="1:3" s="94" customFormat="1" ht="11.25">
      <c r="A1825" s="95"/>
      <c r="B1825" s="96"/>
      <c r="C1825" s="97"/>
    </row>
    <row r="1826" spans="1:3" s="94" customFormat="1" ht="11.25">
      <c r="A1826" s="95"/>
      <c r="B1826" s="96"/>
      <c r="C1826" s="97"/>
    </row>
    <row r="1827" spans="1:12" ht="11.25">
      <c r="A1827" s="95"/>
      <c r="B1827" s="96"/>
      <c r="C1827" s="97"/>
      <c r="D1827" s="94"/>
      <c r="E1827" s="94"/>
      <c r="F1827" s="94"/>
      <c r="G1827" s="94"/>
      <c r="H1827" s="94"/>
      <c r="I1827" s="94"/>
      <c r="J1827" s="94"/>
      <c r="K1827" s="94"/>
      <c r="L1827" s="94"/>
    </row>
    <row r="1828" spans="1:11" ht="11.25">
      <c r="A1828" s="95"/>
      <c r="B1828" s="96"/>
      <c r="C1828" s="97"/>
      <c r="D1828" s="94"/>
      <c r="E1828" s="94"/>
      <c r="F1828" s="94"/>
      <c r="G1828" s="94"/>
      <c r="H1828" s="94"/>
      <c r="I1828" s="94"/>
      <c r="J1828" s="94"/>
      <c r="K1828" s="94"/>
    </row>
    <row r="1829" spans="1:11" ht="11.25">
      <c r="A1829" s="95"/>
      <c r="B1829" s="96"/>
      <c r="C1829" s="97"/>
      <c r="D1829" s="94"/>
      <c r="E1829" s="94"/>
      <c r="F1829" s="94"/>
      <c r="G1829" s="94"/>
      <c r="H1829" s="94"/>
      <c r="I1829" s="94"/>
      <c r="J1829" s="94"/>
      <c r="K1829" s="94"/>
    </row>
    <row r="1830" spans="1:11" ht="11.25">
      <c r="A1830" s="95"/>
      <c r="C1830" s="97"/>
      <c r="D1830" s="94"/>
      <c r="E1830" s="94"/>
      <c r="F1830" s="94"/>
      <c r="G1830" s="94"/>
      <c r="H1830" s="94"/>
      <c r="I1830" s="94"/>
      <c r="J1830" s="94"/>
      <c r="K1830" s="94"/>
    </row>
    <row r="1831" spans="1:11" ht="11.25">
      <c r="A1831" s="95"/>
      <c r="C1831" s="97"/>
      <c r="D1831" s="94"/>
      <c r="E1831" s="94"/>
      <c r="F1831" s="94"/>
      <c r="G1831" s="94"/>
      <c r="H1831" s="94"/>
      <c r="I1831" s="94"/>
      <c r="J1831" s="94"/>
      <c r="K1831" s="94"/>
    </row>
  </sheetData>
  <sheetProtection/>
  <mergeCells count="4">
    <mergeCell ref="B12:C12"/>
    <mergeCell ref="B14:C14"/>
    <mergeCell ref="A2:H2"/>
    <mergeCell ref="A1:I1"/>
  </mergeCells>
  <printOptions/>
  <pageMargins left="1.299212598425197" right="0.2362204724409449" top="1.3385826771653544" bottom="0.984251968503937" header="0.5118110236220472" footer="0.5118110236220472"/>
  <pageSetup firstPageNumber="10" useFirstPageNumber="1" horizontalDpi="600" verticalDpi="600" orientation="portrait" paperSize="9"/>
  <headerFooter alignWithMargins="0">
    <oddHeader>&amp;L
&amp;C&amp;"Arial,Bold"&amp;12REKAPITULACIJA&amp;Rst.&amp;P</oddHeader>
  </headerFooter>
</worksheet>
</file>

<file path=xl/worksheets/sheet5.xml><?xml version="1.0" encoding="utf-8"?>
<worksheet xmlns="http://schemas.openxmlformats.org/spreadsheetml/2006/main" xmlns:r="http://schemas.openxmlformats.org/officeDocument/2006/relationships">
  <dimension ref="A1:DV152"/>
  <sheetViews>
    <sheetView zoomScale="160" zoomScaleNormal="160" zoomScaleSheetLayoutView="100" zoomScalePageLayoutView="0" workbookViewId="0" topLeftCell="A13">
      <selection activeCell="A23" sqref="A23"/>
    </sheetView>
  </sheetViews>
  <sheetFormatPr defaultColWidth="8.7109375" defaultRowHeight="12.75"/>
  <cols>
    <col min="1" max="1" width="6.7109375" style="24" customWidth="1"/>
    <col min="2" max="2" width="5.7109375" style="24" customWidth="1"/>
    <col min="3" max="3" width="38.7109375" style="24" customWidth="1"/>
    <col min="4" max="4" width="25.421875" style="24" hidden="1" customWidth="1"/>
    <col min="5" max="5" width="8.7109375" style="143" customWidth="1"/>
    <col min="6" max="6" width="10.7109375" style="24" hidden="1" customWidth="1"/>
    <col min="7" max="7" width="10.7109375" style="24" customWidth="1"/>
    <col min="8" max="8" width="13.28125" style="79" hidden="1" customWidth="1"/>
    <col min="9" max="9" width="13.28125" style="0" customWidth="1"/>
    <col min="10" max="10" width="8.7109375" style="0" customWidth="1"/>
    <col min="11" max="11" width="15.140625" style="0" hidden="1" customWidth="1"/>
    <col min="12" max="13" width="0" style="0" hidden="1" customWidth="1"/>
    <col min="14" max="14" width="15.28125" style="0" hidden="1" customWidth="1"/>
    <col min="15" max="15" width="0" style="0" hidden="1" customWidth="1"/>
    <col min="16" max="16" width="11.28125" style="0" hidden="1" customWidth="1"/>
  </cols>
  <sheetData>
    <row r="1" spans="1:126" ht="19.5" customHeight="1">
      <c r="A1" s="512" t="s">
        <v>34</v>
      </c>
      <c r="B1" s="529" t="s">
        <v>36</v>
      </c>
      <c r="C1" s="538" t="s">
        <v>35</v>
      </c>
      <c r="D1" s="263"/>
      <c r="E1" s="539" t="s">
        <v>33</v>
      </c>
      <c r="F1" s="523" t="s">
        <v>117</v>
      </c>
      <c r="G1" s="521" t="s">
        <v>118</v>
      </c>
      <c r="H1" s="523" t="s">
        <v>119</v>
      </c>
      <c r="I1" s="519" t="s">
        <v>120</v>
      </c>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row>
    <row r="2" spans="1:126" ht="19.5" customHeight="1" thickBot="1">
      <c r="A2" s="513"/>
      <c r="B2" s="525"/>
      <c r="C2" s="531"/>
      <c r="D2" s="42"/>
      <c r="E2" s="528"/>
      <c r="F2" s="525"/>
      <c r="G2" s="522"/>
      <c r="H2" s="524"/>
      <c r="I2" s="520"/>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row>
    <row r="3" spans="1:126" ht="15" customHeight="1">
      <c r="A3" s="19" t="s">
        <v>37</v>
      </c>
      <c r="B3" s="494" t="s">
        <v>38</v>
      </c>
      <c r="C3" s="534"/>
      <c r="D3" s="265"/>
      <c r="E3" s="266"/>
      <c r="F3" s="267"/>
      <c r="G3" s="267"/>
      <c r="H3" s="268"/>
      <c r="I3" s="156"/>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row>
    <row r="4" spans="1:126" ht="12" customHeight="1">
      <c r="A4" s="7"/>
      <c r="B4" s="18"/>
      <c r="C4" s="44"/>
      <c r="D4" s="33"/>
      <c r="E4" s="269"/>
      <c r="F4" s="270"/>
      <c r="G4" s="270"/>
      <c r="H4" s="271"/>
      <c r="I4" s="156"/>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row>
    <row r="5" spans="1:126" ht="15" customHeight="1">
      <c r="A5" s="6" t="s">
        <v>39</v>
      </c>
      <c r="B5" s="514" t="s">
        <v>40</v>
      </c>
      <c r="C5" s="515"/>
      <c r="D5" s="272"/>
      <c r="E5" s="269"/>
      <c r="F5" s="270"/>
      <c r="G5" s="270"/>
      <c r="H5" s="271"/>
      <c r="I5" s="156"/>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row>
    <row r="6" spans="1:126" ht="12" customHeight="1">
      <c r="A6" s="6"/>
      <c r="B6" s="122"/>
      <c r="C6" s="34"/>
      <c r="D6" s="272"/>
      <c r="E6" s="269"/>
      <c r="F6" s="270"/>
      <c r="G6" s="270"/>
      <c r="H6" s="271"/>
      <c r="I6" s="156"/>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row>
    <row r="7" spans="1:126" ht="25.5">
      <c r="A7" s="20" t="s">
        <v>325</v>
      </c>
      <c r="B7" s="20" t="s">
        <v>44</v>
      </c>
      <c r="C7" s="25" t="s">
        <v>326</v>
      </c>
      <c r="D7" s="45"/>
      <c r="E7" s="135">
        <v>1</v>
      </c>
      <c r="F7" s="273">
        <v>380000</v>
      </c>
      <c r="G7" s="274"/>
      <c r="H7" s="275">
        <f>E7*F7</f>
        <v>380000</v>
      </c>
      <c r="I7" s="276">
        <f>+E7*G7</f>
        <v>0</v>
      </c>
      <c r="J7" s="1"/>
      <c r="K7" s="1"/>
      <c r="L7" s="1"/>
      <c r="M7" s="277"/>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row>
    <row r="8" spans="1:13" ht="12" customHeight="1" thickBot="1">
      <c r="A8" s="21"/>
      <c r="B8" s="21"/>
      <c r="C8" s="21"/>
      <c r="D8" s="21"/>
      <c r="E8" s="278"/>
      <c r="F8" s="21"/>
      <c r="G8" s="21"/>
      <c r="H8" s="76"/>
      <c r="I8" s="159"/>
      <c r="M8" s="277"/>
    </row>
    <row r="9" spans="1:126" ht="15" customHeight="1" thickTop="1">
      <c r="A9" s="22" t="s">
        <v>39</v>
      </c>
      <c r="B9" s="497" t="s">
        <v>41</v>
      </c>
      <c r="C9" s="526"/>
      <c r="D9" s="279"/>
      <c r="E9" s="280"/>
      <c r="F9" s="281"/>
      <c r="G9" s="281"/>
      <c r="H9" s="160">
        <f>SUM(H7:H8)</f>
        <v>380000</v>
      </c>
      <c r="I9" s="153">
        <f>SUM(I7:I8)</f>
        <v>0</v>
      </c>
      <c r="J9" s="282"/>
      <c r="K9" s="282"/>
      <c r="L9" s="10"/>
      <c r="M9" s="277"/>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row>
    <row r="10" spans="1:126" ht="6" customHeight="1" thickBot="1">
      <c r="A10" s="14"/>
      <c r="B10" s="514"/>
      <c r="C10" s="515"/>
      <c r="D10" s="283"/>
      <c r="E10" s="140"/>
      <c r="F10" s="12"/>
      <c r="G10" s="12"/>
      <c r="H10" s="78"/>
      <c r="I10" s="158"/>
      <c r="J10" s="13"/>
      <c r="K10" s="13"/>
      <c r="L10" s="13"/>
      <c r="M10" s="277"/>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row>
    <row r="11" spans="1:16" ht="15" customHeight="1" thickBot="1">
      <c r="A11" s="120" t="s">
        <v>37</v>
      </c>
      <c r="B11" s="502" t="s">
        <v>23</v>
      </c>
      <c r="C11" s="535"/>
      <c r="D11" s="284"/>
      <c r="E11" s="508"/>
      <c r="F11" s="537"/>
      <c r="G11" s="284"/>
      <c r="H11" s="163">
        <f>H9</f>
        <v>380000</v>
      </c>
      <c r="I11" s="164">
        <f>I9</f>
        <v>0</v>
      </c>
      <c r="M11" s="277"/>
      <c r="P11" s="188">
        <f>+H11/239.64-I11</f>
        <v>1585.7119011851112</v>
      </c>
    </row>
    <row r="12" spans="4:9" ht="15" customHeight="1">
      <c r="D12" s="285"/>
      <c r="E12" s="141"/>
      <c r="F12" s="285"/>
      <c r="G12" s="285"/>
      <c r="I12" s="148"/>
    </row>
    <row r="13" spans="1:126" ht="15" customHeight="1">
      <c r="A13" s="19" t="s">
        <v>24</v>
      </c>
      <c r="B13" s="494" t="s">
        <v>25</v>
      </c>
      <c r="C13" s="534"/>
      <c r="D13" s="265"/>
      <c r="E13" s="266"/>
      <c r="F13" s="267"/>
      <c r="G13" s="267"/>
      <c r="H13" s="268"/>
      <c r="I13" s="156"/>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row>
    <row r="14" spans="4:9" ht="12" customHeight="1">
      <c r="D14" s="285"/>
      <c r="E14" s="141"/>
      <c r="F14" s="285"/>
      <c r="G14" s="285"/>
      <c r="I14" s="148"/>
    </row>
    <row r="15" spans="1:126" ht="15" customHeight="1">
      <c r="A15" s="14" t="s">
        <v>26</v>
      </c>
      <c r="B15" s="491" t="s">
        <v>27</v>
      </c>
      <c r="C15" s="492"/>
      <c r="D15" s="265"/>
      <c r="E15" s="140"/>
      <c r="F15" s="12"/>
      <c r="G15" s="12"/>
      <c r="H15" s="78"/>
      <c r="I15" s="158"/>
      <c r="J15" s="13"/>
      <c r="K15" s="13"/>
      <c r="L15" s="13"/>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row>
    <row r="16" spans="4:9" ht="12" customHeight="1">
      <c r="D16" s="285"/>
      <c r="E16" s="141"/>
      <c r="F16" s="285"/>
      <c r="G16" s="285"/>
      <c r="I16" s="148"/>
    </row>
    <row r="17" spans="1:9" ht="24" customHeight="1">
      <c r="A17" s="20" t="s">
        <v>28</v>
      </c>
      <c r="B17" s="20" t="s">
        <v>112</v>
      </c>
      <c r="C17" s="25" t="s">
        <v>327</v>
      </c>
      <c r="D17" s="45" t="s">
        <v>478</v>
      </c>
      <c r="E17" s="135">
        <v>18.75</v>
      </c>
      <c r="F17" s="275">
        <v>750</v>
      </c>
      <c r="G17" s="274"/>
      <c r="H17" s="275">
        <f>E17*F17</f>
        <v>14062.5</v>
      </c>
      <c r="I17" s="276">
        <f>+E17*G17</f>
        <v>0</v>
      </c>
    </row>
    <row r="18" spans="1:9" ht="12" customHeight="1">
      <c r="A18" s="20"/>
      <c r="B18" s="20"/>
      <c r="C18" s="25"/>
      <c r="D18" s="45"/>
      <c r="E18" s="135"/>
      <c r="F18" s="275"/>
      <c r="G18" s="274"/>
      <c r="H18" s="275"/>
      <c r="I18" s="276"/>
    </row>
    <row r="19" spans="1:16" ht="22.5">
      <c r="A19" s="50" t="s">
        <v>29</v>
      </c>
      <c r="B19" s="20" t="s">
        <v>112</v>
      </c>
      <c r="C19" s="25" t="s">
        <v>193</v>
      </c>
      <c r="D19" s="45" t="s">
        <v>479</v>
      </c>
      <c r="E19" s="135">
        <v>16.8</v>
      </c>
      <c r="F19" s="275">
        <v>820</v>
      </c>
      <c r="G19" s="274"/>
      <c r="H19" s="275">
        <f>E19*F19</f>
        <v>13776</v>
      </c>
      <c r="I19" s="276">
        <f>+E19*G19</f>
        <v>0</v>
      </c>
      <c r="M19" s="286"/>
      <c r="P19" s="188"/>
    </row>
    <row r="20" spans="1:16" ht="12.75">
      <c r="A20" s="50"/>
      <c r="B20" s="20"/>
      <c r="C20" s="25"/>
      <c r="D20" s="45"/>
      <c r="E20" s="135"/>
      <c r="F20" s="275"/>
      <c r="G20" s="274"/>
      <c r="H20" s="275"/>
      <c r="I20" s="276"/>
      <c r="M20" s="286"/>
      <c r="P20" s="188"/>
    </row>
    <row r="21" spans="1:16" ht="23.25" customHeight="1">
      <c r="A21" s="50" t="s">
        <v>130</v>
      </c>
      <c r="B21" s="20" t="s">
        <v>112</v>
      </c>
      <c r="C21" s="25" t="s">
        <v>578</v>
      </c>
      <c r="D21" s="45"/>
      <c r="E21" s="135">
        <v>215.3</v>
      </c>
      <c r="F21" s="275">
        <v>1320</v>
      </c>
      <c r="G21" s="274"/>
      <c r="H21" s="275">
        <f>E21*F21</f>
        <v>284196</v>
      </c>
      <c r="I21" s="276">
        <f>+E21*G21</f>
        <v>0</v>
      </c>
      <c r="M21" s="286"/>
      <c r="P21" s="188"/>
    </row>
    <row r="22" spans="1:16" ht="13.5" customHeight="1">
      <c r="A22" s="50"/>
      <c r="B22" s="20"/>
      <c r="C22" s="25"/>
      <c r="D22" s="45"/>
      <c r="E22" s="135"/>
      <c r="F22" s="275"/>
      <c r="G22" s="274"/>
      <c r="H22" s="275"/>
      <c r="I22" s="436"/>
      <c r="M22" s="286"/>
      <c r="P22" s="188"/>
    </row>
    <row r="23" spans="1:16" ht="23.25" customHeight="1">
      <c r="A23" s="50">
        <v>21324</v>
      </c>
      <c r="B23" s="20" t="s">
        <v>112</v>
      </c>
      <c r="C23" s="25" t="s">
        <v>579</v>
      </c>
      <c r="D23" s="45"/>
      <c r="E23" s="135">
        <v>84.6</v>
      </c>
      <c r="F23" s="275"/>
      <c r="G23" s="274"/>
      <c r="H23" s="275"/>
      <c r="I23" s="436">
        <f>E23*G23</f>
        <v>0</v>
      </c>
      <c r="M23" s="286"/>
      <c r="P23" s="188"/>
    </row>
    <row r="24" spans="1:16" ht="12" customHeight="1" thickBot="1">
      <c r="A24" s="26"/>
      <c r="B24" s="26"/>
      <c r="C24" s="36"/>
      <c r="D24" s="61"/>
      <c r="E24" s="278"/>
      <c r="F24" s="287"/>
      <c r="G24" s="287"/>
      <c r="H24" s="76"/>
      <c r="I24" s="159"/>
      <c r="P24" s="188">
        <f aca="true" t="shared" si="0" ref="P24:P47">+H24/239.64-I24</f>
        <v>0</v>
      </c>
    </row>
    <row r="25" spans="1:126" ht="15" customHeight="1" thickTop="1">
      <c r="A25" s="27" t="s">
        <v>26</v>
      </c>
      <c r="B25" s="497" t="s">
        <v>54</v>
      </c>
      <c r="C25" s="501"/>
      <c r="D25" s="288"/>
      <c r="E25" s="289"/>
      <c r="F25" s="290"/>
      <c r="G25" s="290"/>
      <c r="H25" s="160">
        <f>SUM(H13:H24)</f>
        <v>312034.5</v>
      </c>
      <c r="I25" s="153">
        <f>SUM(I16:I24)</f>
        <v>0</v>
      </c>
      <c r="J25" s="282"/>
      <c r="K25" s="282"/>
      <c r="L25" s="10"/>
      <c r="M25" s="1"/>
      <c r="N25" s="1"/>
      <c r="O25" s="1"/>
      <c r="P25" s="188">
        <f t="shared" si="0"/>
        <v>1302.0968953430147</v>
      </c>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row>
    <row r="26" spans="4:16" ht="12" customHeight="1">
      <c r="D26" s="291"/>
      <c r="E26" s="141"/>
      <c r="F26" s="291"/>
      <c r="G26" s="291"/>
      <c r="I26" s="148"/>
      <c r="P26" s="188">
        <f t="shared" si="0"/>
        <v>0</v>
      </c>
    </row>
    <row r="27" spans="1:126" ht="12.75">
      <c r="A27" s="14" t="s">
        <v>55</v>
      </c>
      <c r="B27" s="491" t="s">
        <v>31</v>
      </c>
      <c r="C27" s="492"/>
      <c r="D27" s="292"/>
      <c r="E27" s="145"/>
      <c r="F27" s="66"/>
      <c r="G27" s="66"/>
      <c r="H27" s="78"/>
      <c r="I27" s="158"/>
      <c r="J27" s="13"/>
      <c r="K27" s="13"/>
      <c r="L27" s="13"/>
      <c r="M27" s="1"/>
      <c r="N27" s="1"/>
      <c r="O27" s="1"/>
      <c r="P27" s="188">
        <f t="shared" si="0"/>
        <v>0</v>
      </c>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row>
    <row r="28" spans="1:126" ht="12" customHeight="1">
      <c r="A28" s="14"/>
      <c r="B28" s="51"/>
      <c r="C28" s="34"/>
      <c r="D28" s="292"/>
      <c r="E28" s="145"/>
      <c r="F28" s="66"/>
      <c r="G28" s="66"/>
      <c r="H28" s="78"/>
      <c r="I28" s="158"/>
      <c r="J28" s="13"/>
      <c r="K28" s="13"/>
      <c r="L28" s="13"/>
      <c r="M28" s="1"/>
      <c r="N28" s="1"/>
      <c r="O28" s="1"/>
      <c r="P28" s="188"/>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row>
    <row r="29" spans="1:16" ht="23.25" customHeight="1">
      <c r="A29" s="50" t="s">
        <v>32</v>
      </c>
      <c r="B29" s="20" t="s">
        <v>17</v>
      </c>
      <c r="C29" s="25" t="s">
        <v>576</v>
      </c>
      <c r="D29" s="45" t="s">
        <v>480</v>
      </c>
      <c r="E29" s="135">
        <v>88</v>
      </c>
      <c r="F29" s="275">
        <v>110</v>
      </c>
      <c r="G29" s="274"/>
      <c r="H29" s="275">
        <f>E29*F29</f>
        <v>9680</v>
      </c>
      <c r="I29" s="276">
        <f>+E29*G29</f>
        <v>0</v>
      </c>
      <c r="P29" s="188"/>
    </row>
    <row r="30" spans="1:16" ht="12" customHeight="1" thickBot="1">
      <c r="A30" s="26"/>
      <c r="B30" s="26"/>
      <c r="C30" s="36"/>
      <c r="D30" s="61"/>
      <c r="E30" s="278"/>
      <c r="F30" s="287"/>
      <c r="G30" s="287"/>
      <c r="H30" s="76"/>
      <c r="I30" s="159"/>
      <c r="M30" s="277"/>
      <c r="P30" s="188">
        <f t="shared" si="0"/>
        <v>0</v>
      </c>
    </row>
    <row r="31" spans="1:126" ht="15" customHeight="1" thickTop="1">
      <c r="A31" s="27" t="s">
        <v>55</v>
      </c>
      <c r="B31" s="497" t="s">
        <v>54</v>
      </c>
      <c r="C31" s="497"/>
      <c r="D31" s="67"/>
      <c r="E31" s="289"/>
      <c r="F31" s="290"/>
      <c r="G31" s="290"/>
      <c r="H31" s="160">
        <f>SUM(H27:H30)</f>
        <v>9680</v>
      </c>
      <c r="I31" s="153">
        <f>SUM(I26:I30)</f>
        <v>0</v>
      </c>
      <c r="J31" s="282"/>
      <c r="K31" s="282"/>
      <c r="L31" s="10"/>
      <c r="M31" s="277"/>
      <c r="N31" s="1"/>
      <c r="O31" s="1"/>
      <c r="P31" s="188">
        <f t="shared" si="0"/>
        <v>40.39392421966283</v>
      </c>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row>
    <row r="32" spans="4:16" ht="12" customHeight="1">
      <c r="D32" s="291"/>
      <c r="E32" s="141"/>
      <c r="F32" s="291"/>
      <c r="G32" s="291"/>
      <c r="I32" s="148"/>
      <c r="M32" s="277"/>
      <c r="P32" s="188">
        <f t="shared" si="0"/>
        <v>0</v>
      </c>
    </row>
    <row r="33" spans="1:126" ht="15" customHeight="1">
      <c r="A33" s="14" t="s">
        <v>68</v>
      </c>
      <c r="B33" s="491" t="s">
        <v>69</v>
      </c>
      <c r="C33" s="492"/>
      <c r="D33" s="292"/>
      <c r="E33" s="145"/>
      <c r="F33" s="66"/>
      <c r="G33" s="66"/>
      <c r="H33" s="78"/>
      <c r="I33" s="158"/>
      <c r="J33" s="13"/>
      <c r="K33" s="13"/>
      <c r="L33" s="13"/>
      <c r="M33" s="277"/>
      <c r="N33" s="1"/>
      <c r="O33" s="1"/>
      <c r="P33" s="188">
        <f t="shared" si="0"/>
        <v>0</v>
      </c>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row>
    <row r="34" spans="4:16" ht="12" customHeight="1">
      <c r="D34" s="291"/>
      <c r="E34" s="141"/>
      <c r="F34" s="291"/>
      <c r="G34" s="291"/>
      <c r="I34" s="148"/>
      <c r="M34" s="277"/>
      <c r="P34" s="188">
        <f t="shared" si="0"/>
        <v>0</v>
      </c>
    </row>
    <row r="35" spans="1:16" ht="22.5">
      <c r="A35" s="50" t="s">
        <v>184</v>
      </c>
      <c r="B35" s="50" t="s">
        <v>331</v>
      </c>
      <c r="C35" s="25" t="s">
        <v>332</v>
      </c>
      <c r="D35" s="193"/>
      <c r="E35" s="135">
        <v>75.5</v>
      </c>
      <c r="F35" s="293">
        <f>14.9*239.64</f>
        <v>3570.636</v>
      </c>
      <c r="G35" s="274"/>
      <c r="H35" s="191">
        <f>E35*F35</f>
        <v>269583.018</v>
      </c>
      <c r="I35" s="276">
        <f>+E35*G35</f>
        <v>0</v>
      </c>
      <c r="M35" s="277"/>
      <c r="P35" s="188"/>
    </row>
    <row r="36" spans="1:16" ht="12" customHeight="1" thickBot="1">
      <c r="A36" s="26"/>
      <c r="B36" s="26"/>
      <c r="C36" s="36"/>
      <c r="D36" s="61"/>
      <c r="E36" s="278"/>
      <c r="F36" s="287"/>
      <c r="G36" s="287"/>
      <c r="H36" s="76"/>
      <c r="I36" s="159"/>
      <c r="M36" s="277"/>
      <c r="P36" s="188">
        <f t="shared" si="0"/>
        <v>0</v>
      </c>
    </row>
    <row r="37" spans="1:126" ht="24.75" customHeight="1" thickTop="1">
      <c r="A37" s="29" t="s">
        <v>68</v>
      </c>
      <c r="B37" s="497" t="s">
        <v>57</v>
      </c>
      <c r="C37" s="501"/>
      <c r="D37" s="288"/>
      <c r="E37" s="289"/>
      <c r="F37" s="290"/>
      <c r="G37" s="290"/>
      <c r="H37" s="162">
        <f>SUM(H33:H36)</f>
        <v>269583.018</v>
      </c>
      <c r="I37" s="154">
        <f>SUM(I33:I36)</f>
        <v>0</v>
      </c>
      <c r="J37" s="282"/>
      <c r="K37" s="282"/>
      <c r="L37" s="10"/>
      <c r="M37" s="277"/>
      <c r="N37" s="1"/>
      <c r="O37" s="1"/>
      <c r="P37" s="188">
        <f t="shared" si="0"/>
        <v>1124.95</v>
      </c>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row>
    <row r="38" spans="1:126" ht="12" customHeight="1">
      <c r="A38" s="14"/>
      <c r="B38" s="30"/>
      <c r="C38" s="30"/>
      <c r="D38" s="68"/>
      <c r="E38" s="294"/>
      <c r="F38" s="295"/>
      <c r="G38" s="295"/>
      <c r="H38" s="40"/>
      <c r="I38" s="296"/>
      <c r="J38" s="282"/>
      <c r="K38" s="282"/>
      <c r="L38" s="10"/>
      <c r="M38" s="277"/>
      <c r="N38" s="1"/>
      <c r="O38" s="1"/>
      <c r="P38" s="188">
        <f t="shared" si="0"/>
        <v>0</v>
      </c>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row>
    <row r="39" spans="1:126" ht="15" customHeight="1">
      <c r="A39" s="14" t="s">
        <v>52</v>
      </c>
      <c r="B39" s="491" t="s">
        <v>70</v>
      </c>
      <c r="C39" s="492"/>
      <c r="D39" s="292"/>
      <c r="E39" s="145"/>
      <c r="F39" s="66"/>
      <c r="G39" s="66"/>
      <c r="H39" s="78"/>
      <c r="I39" s="158"/>
      <c r="J39" s="13"/>
      <c r="K39" s="13"/>
      <c r="L39" s="13"/>
      <c r="M39" s="277"/>
      <c r="N39" s="1"/>
      <c r="O39" s="1"/>
      <c r="P39" s="188">
        <f t="shared" si="0"/>
        <v>0</v>
      </c>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row>
    <row r="40" spans="4:16" ht="12" customHeight="1">
      <c r="D40" s="291"/>
      <c r="E40" s="141"/>
      <c r="F40" s="291"/>
      <c r="G40" s="291"/>
      <c r="I40" s="148"/>
      <c r="M40" s="277"/>
      <c r="P40" s="188">
        <f t="shared" si="0"/>
        <v>0</v>
      </c>
    </row>
    <row r="41" spans="1:16" ht="22.5">
      <c r="A41" s="20" t="s">
        <v>71</v>
      </c>
      <c r="B41" s="20" t="s">
        <v>17</v>
      </c>
      <c r="C41" s="25" t="s">
        <v>333</v>
      </c>
      <c r="D41" s="45"/>
      <c r="E41" s="135">
        <v>125</v>
      </c>
      <c r="F41" s="275">
        <v>550</v>
      </c>
      <c r="G41" s="274"/>
      <c r="H41" s="275">
        <f>E41*F41</f>
        <v>68750</v>
      </c>
      <c r="I41" s="276">
        <f>+E41*G41</f>
        <v>0</v>
      </c>
      <c r="M41" s="277"/>
      <c r="P41" s="188">
        <f t="shared" si="0"/>
        <v>286.8886663328326</v>
      </c>
    </row>
    <row r="42" spans="1:16" ht="12" customHeight="1">
      <c r="A42" s="20"/>
      <c r="B42" s="20"/>
      <c r="C42" s="25"/>
      <c r="D42" s="45"/>
      <c r="E42" s="141"/>
      <c r="F42" s="275"/>
      <c r="G42" s="274"/>
      <c r="H42" s="275"/>
      <c r="I42" s="276"/>
      <c r="M42" s="277"/>
      <c r="P42" s="188">
        <f t="shared" si="0"/>
        <v>0</v>
      </c>
    </row>
    <row r="43" spans="1:16" ht="12.75">
      <c r="A43" s="50" t="s">
        <v>72</v>
      </c>
      <c r="B43" s="20" t="s">
        <v>17</v>
      </c>
      <c r="C43" s="25" t="s">
        <v>73</v>
      </c>
      <c r="D43" s="45"/>
      <c r="E43" s="135">
        <v>125</v>
      </c>
      <c r="F43" s="275">
        <v>120</v>
      </c>
      <c r="G43" s="274"/>
      <c r="H43" s="275">
        <f>E43*F43</f>
        <v>15000</v>
      </c>
      <c r="I43" s="276">
        <f>+E43*G43</f>
        <v>0</v>
      </c>
      <c r="M43" s="277"/>
      <c r="P43" s="188">
        <f t="shared" si="0"/>
        <v>62.59389083625439</v>
      </c>
    </row>
    <row r="44" spans="1:16" ht="12" customHeight="1" thickBot="1">
      <c r="A44" s="26"/>
      <c r="B44" s="26"/>
      <c r="C44" s="36"/>
      <c r="D44" s="61"/>
      <c r="E44" s="278"/>
      <c r="F44" s="287"/>
      <c r="G44" s="287"/>
      <c r="H44" s="76"/>
      <c r="I44" s="159"/>
      <c r="M44" s="277"/>
      <c r="P44" s="188">
        <f t="shared" si="0"/>
        <v>0</v>
      </c>
    </row>
    <row r="45" spans="1:126" ht="15" customHeight="1" thickTop="1">
      <c r="A45" s="27" t="s">
        <v>52</v>
      </c>
      <c r="B45" s="497" t="s">
        <v>56</v>
      </c>
      <c r="C45" s="497"/>
      <c r="D45" s="67"/>
      <c r="E45" s="289"/>
      <c r="F45" s="290"/>
      <c r="G45" s="290"/>
      <c r="H45" s="160">
        <f>SUM(H40:H44)</f>
        <v>83750</v>
      </c>
      <c r="I45" s="153">
        <f>SUM(I39:I44)</f>
        <v>0</v>
      </c>
      <c r="J45" s="282"/>
      <c r="K45" s="282"/>
      <c r="L45" s="10"/>
      <c r="M45" s="277"/>
      <c r="N45" s="1"/>
      <c r="O45" s="1"/>
      <c r="P45" s="188">
        <f t="shared" si="0"/>
        <v>349.482557169087</v>
      </c>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row>
    <row r="46" spans="4:16" ht="12" customHeight="1">
      <c r="D46" s="291"/>
      <c r="E46" s="141"/>
      <c r="F46" s="291"/>
      <c r="G46" s="291"/>
      <c r="I46" s="148"/>
      <c r="M46" s="277"/>
      <c r="P46" s="188">
        <f t="shared" si="0"/>
        <v>0</v>
      </c>
    </row>
    <row r="47" spans="1:126" ht="24.75" customHeight="1">
      <c r="A47" s="15" t="s">
        <v>74</v>
      </c>
      <c r="B47" s="491" t="s">
        <v>75</v>
      </c>
      <c r="C47" s="492"/>
      <c r="D47" s="292"/>
      <c r="E47" s="145"/>
      <c r="F47" s="66"/>
      <c r="G47" s="66"/>
      <c r="H47" s="78"/>
      <c r="I47" s="158"/>
      <c r="J47" s="13"/>
      <c r="K47" s="13"/>
      <c r="L47" s="13"/>
      <c r="M47" s="277"/>
      <c r="N47" s="1"/>
      <c r="O47" s="1"/>
      <c r="P47" s="188">
        <f t="shared" si="0"/>
        <v>0</v>
      </c>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row>
    <row r="48" spans="1:126" ht="12" customHeight="1">
      <c r="A48" s="15"/>
      <c r="B48" s="51"/>
      <c r="C48" s="34"/>
      <c r="D48" s="292"/>
      <c r="E48" s="145"/>
      <c r="F48" s="66"/>
      <c r="G48" s="66"/>
      <c r="H48" s="78"/>
      <c r="I48" s="158"/>
      <c r="J48" s="13"/>
      <c r="K48" s="13"/>
      <c r="L48" s="13"/>
      <c r="M48" s="277"/>
      <c r="N48" s="1"/>
      <c r="O48" s="1"/>
      <c r="P48" s="188"/>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row>
    <row r="49" spans="1:16" ht="24" customHeight="1">
      <c r="A49" s="50" t="s">
        <v>121</v>
      </c>
      <c r="B49" s="20" t="s">
        <v>76</v>
      </c>
      <c r="C49" s="25" t="s">
        <v>122</v>
      </c>
      <c r="D49" s="45" t="s">
        <v>481</v>
      </c>
      <c r="E49" s="135">
        <v>31.96</v>
      </c>
      <c r="F49" s="275">
        <v>175</v>
      </c>
      <c r="G49" s="274"/>
      <c r="H49" s="275">
        <f>E49*F49</f>
        <v>5593</v>
      </c>
      <c r="I49" s="276">
        <f>+E49*G49</f>
        <v>0</v>
      </c>
      <c r="M49" s="286"/>
      <c r="P49" s="188"/>
    </row>
    <row r="50" spans="4:16" ht="12" customHeight="1">
      <c r="D50" s="291"/>
      <c r="E50" s="141"/>
      <c r="F50" s="291"/>
      <c r="G50" s="291"/>
      <c r="I50" s="148"/>
      <c r="M50" s="286"/>
      <c r="P50" s="188"/>
    </row>
    <row r="51" spans="1:16" ht="24" customHeight="1">
      <c r="A51" s="50" t="s">
        <v>77</v>
      </c>
      <c r="B51" s="20" t="s">
        <v>76</v>
      </c>
      <c r="C51" s="25" t="s">
        <v>580</v>
      </c>
      <c r="D51" s="45" t="s">
        <v>482</v>
      </c>
      <c r="E51" s="135">
        <v>654.93</v>
      </c>
      <c r="F51" s="275">
        <v>490</v>
      </c>
      <c r="G51" s="274"/>
      <c r="H51" s="275">
        <f>E51*F51</f>
        <v>320915.69999999995</v>
      </c>
      <c r="I51" s="276">
        <f>+E51*G51</f>
        <v>0</v>
      </c>
      <c r="M51" s="286"/>
      <c r="P51" s="188"/>
    </row>
    <row r="52" spans="1:16" ht="12.75">
      <c r="A52" s="20"/>
      <c r="B52" s="20"/>
      <c r="C52" s="25"/>
      <c r="D52" s="45"/>
      <c r="E52" s="135"/>
      <c r="F52" s="275"/>
      <c r="G52" s="274"/>
      <c r="H52" s="275"/>
      <c r="I52" s="276"/>
      <c r="M52" s="286"/>
      <c r="P52" s="188"/>
    </row>
    <row r="53" spans="1:16" ht="13.5" customHeight="1">
      <c r="A53" s="50" t="s">
        <v>78</v>
      </c>
      <c r="B53" s="20" t="s">
        <v>112</v>
      </c>
      <c r="C53" s="25" t="s">
        <v>79</v>
      </c>
      <c r="D53" s="45"/>
      <c r="E53" s="135">
        <v>18.8</v>
      </c>
      <c r="F53" s="275">
        <v>100</v>
      </c>
      <c r="G53" s="274"/>
      <c r="H53" s="275">
        <f>E53*F53</f>
        <v>1880</v>
      </c>
      <c r="I53" s="276">
        <f>+E53*G53</f>
        <v>0</v>
      </c>
      <c r="M53" s="286"/>
      <c r="P53" s="188"/>
    </row>
    <row r="54" spans="1:16" ht="12" customHeight="1">
      <c r="A54" s="20"/>
      <c r="B54" s="20"/>
      <c r="C54" s="25"/>
      <c r="D54" s="45"/>
      <c r="E54" s="141"/>
      <c r="F54" s="275"/>
      <c r="G54" s="274"/>
      <c r="H54" s="275"/>
      <c r="I54" s="276"/>
      <c r="M54" s="286"/>
      <c r="P54" s="188"/>
    </row>
    <row r="55" spans="1:16" ht="22.5">
      <c r="A55" s="50" t="s">
        <v>80</v>
      </c>
      <c r="B55" s="20" t="s">
        <v>112</v>
      </c>
      <c r="C55" s="25" t="s">
        <v>95</v>
      </c>
      <c r="D55" s="45"/>
      <c r="E55" s="135">
        <v>0</v>
      </c>
      <c r="F55" s="275">
        <v>140</v>
      </c>
      <c r="G55" s="274"/>
      <c r="H55" s="275">
        <f>E55*F55</f>
        <v>0</v>
      </c>
      <c r="I55" s="276">
        <f>+E55*G55</f>
        <v>0</v>
      </c>
      <c r="M55" s="286"/>
      <c r="P55" s="188"/>
    </row>
    <row r="56" spans="1:16" ht="12" customHeight="1">
      <c r="A56" s="20"/>
      <c r="B56" s="20"/>
      <c r="C56" s="25"/>
      <c r="D56" s="45"/>
      <c r="E56" s="141"/>
      <c r="F56" s="275"/>
      <c r="G56" s="274"/>
      <c r="H56" s="275"/>
      <c r="I56" s="276"/>
      <c r="M56" s="286"/>
      <c r="P56" s="188"/>
    </row>
    <row r="57" spans="1:16" ht="45">
      <c r="A57" s="50" t="s">
        <v>81</v>
      </c>
      <c r="B57" s="20" t="s">
        <v>76</v>
      </c>
      <c r="C57" s="25" t="s">
        <v>581</v>
      </c>
      <c r="D57" s="45"/>
      <c r="E57" s="135">
        <v>654.93</v>
      </c>
      <c r="F57" s="275">
        <v>1540</v>
      </c>
      <c r="G57" s="274"/>
      <c r="H57" s="275">
        <f>E57*F57</f>
        <v>1008592.2</v>
      </c>
      <c r="I57" s="276">
        <f>+E57*G57</f>
        <v>0</v>
      </c>
      <c r="M57" s="286"/>
      <c r="P57" s="188"/>
    </row>
    <row r="58" spans="1:16" ht="12" customHeight="1" thickBot="1">
      <c r="A58" s="26"/>
      <c r="B58" s="26"/>
      <c r="C58" s="36"/>
      <c r="D58" s="61"/>
      <c r="E58" s="278"/>
      <c r="F58" s="287"/>
      <c r="G58" s="287"/>
      <c r="H58" s="76"/>
      <c r="I58" s="159"/>
      <c r="M58" s="277"/>
      <c r="P58" s="188">
        <f>+H58/239.64-I58</f>
        <v>0</v>
      </c>
    </row>
    <row r="59" spans="1:126" ht="24.75" customHeight="1" thickTop="1">
      <c r="A59" s="29" t="s">
        <v>74</v>
      </c>
      <c r="B59" s="497" t="s">
        <v>58</v>
      </c>
      <c r="C59" s="501"/>
      <c r="D59" s="288"/>
      <c r="E59" s="289"/>
      <c r="F59" s="290"/>
      <c r="G59" s="290"/>
      <c r="H59" s="162">
        <f>SUM(H58:H58)</f>
        <v>0</v>
      </c>
      <c r="I59" s="154">
        <f>SUM(I47:I58)</f>
        <v>0</v>
      </c>
      <c r="J59" s="282"/>
      <c r="K59" s="282"/>
      <c r="L59" s="10"/>
      <c r="M59" s="277"/>
      <c r="N59" s="1"/>
      <c r="O59" s="1"/>
      <c r="P59" s="188">
        <f>+H59/239.64-I59</f>
        <v>0</v>
      </c>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row>
    <row r="60" spans="4:13" ht="6" customHeight="1" thickBot="1">
      <c r="D60" s="291"/>
      <c r="E60" s="141"/>
      <c r="F60" s="291"/>
      <c r="G60" s="291"/>
      <c r="I60" s="148"/>
      <c r="M60" s="277"/>
    </row>
    <row r="61" spans="1:16" ht="15" customHeight="1" thickBot="1">
      <c r="A61" s="120" t="s">
        <v>24</v>
      </c>
      <c r="B61" s="502" t="s">
        <v>53</v>
      </c>
      <c r="C61" s="535"/>
      <c r="D61" s="297"/>
      <c r="E61" s="510"/>
      <c r="F61" s="536"/>
      <c r="G61" s="297"/>
      <c r="H61" s="163">
        <f>H25+H31+H37+H45+H59</f>
        <v>675047.5179999999</v>
      </c>
      <c r="I61" s="164">
        <f>I25+I31+I37+I45+I59</f>
        <v>0</v>
      </c>
      <c r="M61" s="277"/>
      <c r="P61" s="188">
        <f>+H61/239.64-I61</f>
        <v>2816.923376731764</v>
      </c>
    </row>
    <row r="62" spans="4:9" ht="15" customHeight="1">
      <c r="D62" s="291"/>
      <c r="E62" s="141"/>
      <c r="F62" s="291"/>
      <c r="G62" s="291"/>
      <c r="I62" s="148"/>
    </row>
    <row r="63" spans="1:126" ht="15" customHeight="1">
      <c r="A63" s="19" t="s">
        <v>87</v>
      </c>
      <c r="B63" s="494" t="s">
        <v>88</v>
      </c>
      <c r="C63" s="534"/>
      <c r="D63" s="292"/>
      <c r="E63" s="298"/>
      <c r="F63" s="299"/>
      <c r="G63" s="299"/>
      <c r="H63" s="268"/>
      <c r="I63" s="156"/>
      <c r="J63" s="1"/>
      <c r="K63" s="1"/>
      <c r="L63" s="1"/>
      <c r="M63" s="1"/>
      <c r="N63" s="1"/>
      <c r="O63" s="1"/>
      <c r="P63" s="188">
        <f aca="true" t="shared" si="1" ref="P63:P79">+H63/239.64-I63</f>
        <v>0</v>
      </c>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row>
    <row r="64" spans="1:126" ht="15" customHeight="1">
      <c r="A64" s="124"/>
      <c r="B64" s="125"/>
      <c r="C64" s="264"/>
      <c r="D64" s="292"/>
      <c r="E64" s="298"/>
      <c r="F64" s="303"/>
      <c r="G64" s="303"/>
      <c r="H64" s="268"/>
      <c r="I64" s="156"/>
      <c r="J64" s="1"/>
      <c r="K64" s="1"/>
      <c r="L64" s="1"/>
      <c r="M64" s="1"/>
      <c r="N64" s="1"/>
      <c r="O64" s="1"/>
      <c r="P64" s="188">
        <f t="shared" si="1"/>
        <v>0</v>
      </c>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row>
    <row r="65" spans="1:126" s="17" customFormat="1" ht="15" customHeight="1">
      <c r="A65" s="14" t="s">
        <v>171</v>
      </c>
      <c r="B65" s="491" t="s">
        <v>172</v>
      </c>
      <c r="C65" s="492"/>
      <c r="D65" s="292"/>
      <c r="E65" s="145"/>
      <c r="F65" s="150"/>
      <c r="G65" s="150"/>
      <c r="H65" s="78"/>
      <c r="I65" s="158"/>
      <c r="J65" s="304"/>
      <c r="K65" s="13"/>
      <c r="L65" s="13"/>
      <c r="M65" s="16"/>
      <c r="N65" s="16"/>
      <c r="O65" s="16"/>
      <c r="P65" s="188">
        <f t="shared" si="1"/>
        <v>0</v>
      </c>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row>
    <row r="66" spans="1:126" s="17" customFormat="1" ht="15" customHeight="1">
      <c r="A66" s="14"/>
      <c r="B66" s="51"/>
      <c r="C66" s="34"/>
      <c r="D66" s="292"/>
      <c r="E66" s="145"/>
      <c r="F66" s="150"/>
      <c r="G66" s="150"/>
      <c r="H66" s="78"/>
      <c r="I66" s="158"/>
      <c r="J66" s="304"/>
      <c r="K66" s="13"/>
      <c r="L66" s="13"/>
      <c r="M66" s="16"/>
      <c r="N66" s="16"/>
      <c r="O66" s="16"/>
      <c r="P66" s="188">
        <f t="shared" si="1"/>
        <v>0</v>
      </c>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row>
    <row r="67" spans="1:16" ht="22.5">
      <c r="A67" s="20" t="s">
        <v>340</v>
      </c>
      <c r="B67" s="20" t="s">
        <v>44</v>
      </c>
      <c r="C67" s="25" t="s">
        <v>341</v>
      </c>
      <c r="D67" s="45"/>
      <c r="E67" s="135">
        <v>56</v>
      </c>
      <c r="F67" s="213">
        <v>1900</v>
      </c>
      <c r="G67" s="274"/>
      <c r="H67" s="305">
        <f>+E67*F67</f>
        <v>106400</v>
      </c>
      <c r="I67" s="276">
        <f>+E67*G67</f>
        <v>0</v>
      </c>
      <c r="J67" s="306"/>
      <c r="P67" s="188"/>
    </row>
    <row r="68" spans="1:16" ht="12" customHeight="1" thickBot="1">
      <c r="A68" s="26"/>
      <c r="B68" s="26"/>
      <c r="C68" s="36"/>
      <c r="D68" s="61"/>
      <c r="E68" s="278"/>
      <c r="F68" s="287"/>
      <c r="G68" s="287"/>
      <c r="H68" s="76"/>
      <c r="I68" s="159"/>
      <c r="J68" s="306"/>
      <c r="P68" s="188">
        <f t="shared" si="1"/>
        <v>0</v>
      </c>
    </row>
    <row r="69" spans="1:126" ht="24.75" customHeight="1" thickTop="1">
      <c r="A69" s="29" t="s">
        <v>171</v>
      </c>
      <c r="B69" s="497" t="s">
        <v>174</v>
      </c>
      <c r="C69" s="501"/>
      <c r="D69" s="288"/>
      <c r="E69" s="289"/>
      <c r="F69" s="290"/>
      <c r="G69" s="290"/>
      <c r="H69" s="162">
        <f>SUM(H65:H68)</f>
        <v>106400</v>
      </c>
      <c r="I69" s="154">
        <f>SUM(I66:I68)</f>
        <v>0</v>
      </c>
      <c r="J69" s="307"/>
      <c r="K69" s="282"/>
      <c r="L69" s="10"/>
      <c r="M69" s="1"/>
      <c r="N69" s="1"/>
      <c r="O69" s="1"/>
      <c r="P69" s="188">
        <f t="shared" si="1"/>
        <v>443.9993323318311</v>
      </c>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row>
    <row r="70" spans="4:16" ht="6" customHeight="1" thickBot="1">
      <c r="D70" s="291"/>
      <c r="E70" s="141"/>
      <c r="F70" s="291"/>
      <c r="G70" s="291"/>
      <c r="I70" s="148"/>
      <c r="J70" s="306"/>
      <c r="P70" s="188">
        <f t="shared" si="1"/>
        <v>0</v>
      </c>
    </row>
    <row r="71" spans="1:16" ht="15" customHeight="1" thickBot="1">
      <c r="A71" s="120" t="s">
        <v>87</v>
      </c>
      <c r="B71" s="502" t="s">
        <v>4</v>
      </c>
      <c r="C71" s="535"/>
      <c r="D71" s="297"/>
      <c r="E71" s="510"/>
      <c r="F71" s="536"/>
      <c r="G71" s="297"/>
      <c r="H71" s="163">
        <f>+H69</f>
        <v>106400</v>
      </c>
      <c r="I71" s="164">
        <f>+I69</f>
        <v>0</v>
      </c>
      <c r="J71" s="306"/>
      <c r="P71" s="188">
        <f t="shared" si="1"/>
        <v>443.9993323318311</v>
      </c>
    </row>
    <row r="72" spans="1:16" ht="15" customHeight="1">
      <c r="A72" s="170"/>
      <c r="B72" s="165"/>
      <c r="C72" s="308"/>
      <c r="D72" s="309"/>
      <c r="E72" s="256"/>
      <c r="F72" s="309"/>
      <c r="G72" s="309"/>
      <c r="H72" s="168"/>
      <c r="I72" s="169"/>
      <c r="P72" s="188">
        <f t="shared" si="1"/>
        <v>0</v>
      </c>
    </row>
    <row r="73" spans="1:126" ht="15" customHeight="1">
      <c r="A73" s="19" t="s">
        <v>343</v>
      </c>
      <c r="B73" s="494" t="s">
        <v>344</v>
      </c>
      <c r="C73" s="534"/>
      <c r="D73" s="292"/>
      <c r="E73" s="298"/>
      <c r="F73" s="299"/>
      <c r="G73" s="268"/>
      <c r="H73" s="310"/>
      <c r="I73" s="311"/>
      <c r="J73" s="1"/>
      <c r="K73" s="1"/>
      <c r="L73" s="1"/>
      <c r="M73" s="1"/>
      <c r="N73" s="1"/>
      <c r="O73" s="1"/>
      <c r="P73" s="188">
        <f t="shared" si="1"/>
        <v>0</v>
      </c>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row>
    <row r="74" spans="4:16" ht="12" customHeight="1">
      <c r="D74" s="291"/>
      <c r="E74" s="141"/>
      <c r="F74" s="291"/>
      <c r="G74" s="79"/>
      <c r="H74"/>
      <c r="I74" s="24"/>
      <c r="P74" s="188">
        <f t="shared" si="1"/>
        <v>0</v>
      </c>
    </row>
    <row r="75" spans="1:16" ht="12" customHeight="1">
      <c r="A75" s="197" t="s">
        <v>345</v>
      </c>
      <c r="B75" s="491" t="s">
        <v>346</v>
      </c>
      <c r="C75" s="492"/>
      <c r="D75" s="262"/>
      <c r="E75" s="140"/>
      <c r="F75" s="12"/>
      <c r="G75" s="312"/>
      <c r="H75" s="12"/>
      <c r="I75" s="312"/>
      <c r="P75" s="188">
        <f t="shared" si="1"/>
        <v>0</v>
      </c>
    </row>
    <row r="76" spans="1:16" ht="12" customHeight="1">
      <c r="A76" s="313"/>
      <c r="G76" s="314"/>
      <c r="H76" s="24"/>
      <c r="I76" s="314"/>
      <c r="P76" s="188">
        <f t="shared" si="1"/>
        <v>0</v>
      </c>
    </row>
    <row r="77" spans="1:16" ht="24" customHeight="1">
      <c r="A77" s="220" t="s">
        <v>351</v>
      </c>
      <c r="B77" s="20" t="s">
        <v>348</v>
      </c>
      <c r="C77" s="25" t="s">
        <v>352</v>
      </c>
      <c r="D77" s="45" t="s">
        <v>483</v>
      </c>
      <c r="E77" s="135">
        <v>39.05</v>
      </c>
      <c r="F77" s="213">
        <v>5850</v>
      </c>
      <c r="G77" s="274"/>
      <c r="H77" s="305">
        <f>+E77*F77</f>
        <v>228442.49999999997</v>
      </c>
      <c r="I77" s="276">
        <f>+E77*G77</f>
        <v>0</v>
      </c>
      <c r="M77" s="277"/>
      <c r="P77" s="188">
        <f>+H77/239.64-I77</f>
        <v>953.273660490736</v>
      </c>
    </row>
    <row r="78" spans="1:16" ht="12" customHeight="1">
      <c r="A78" s="313"/>
      <c r="G78" s="314"/>
      <c r="H78" s="148"/>
      <c r="I78" s="314"/>
      <c r="P78" s="188"/>
    </row>
    <row r="79" spans="1:16" ht="24" customHeight="1">
      <c r="A79" s="220" t="s">
        <v>402</v>
      </c>
      <c r="B79" s="20" t="s">
        <v>348</v>
      </c>
      <c r="C79" s="25" t="s">
        <v>403</v>
      </c>
      <c r="D79" s="45"/>
      <c r="E79" s="135"/>
      <c r="F79" s="213"/>
      <c r="G79" s="274"/>
      <c r="H79" s="305"/>
      <c r="I79" s="276"/>
      <c r="M79" s="277"/>
      <c r="P79" s="188">
        <f t="shared" si="1"/>
        <v>0</v>
      </c>
    </row>
    <row r="80" spans="1:16" ht="12" customHeight="1">
      <c r="A80" s="220"/>
      <c r="B80" s="20"/>
      <c r="C80" s="391" t="s">
        <v>404</v>
      </c>
      <c r="D80" s="45" t="s">
        <v>484</v>
      </c>
      <c r="E80" s="135">
        <v>25.41</v>
      </c>
      <c r="F80" s="213">
        <v>5850</v>
      </c>
      <c r="G80" s="274"/>
      <c r="H80" s="305">
        <f>+E80*F80</f>
        <v>148648.5</v>
      </c>
      <c r="I80" s="276">
        <f>+E80*G80</f>
        <v>0</v>
      </c>
      <c r="M80" s="277"/>
      <c r="P80" s="188"/>
    </row>
    <row r="81" spans="1:16" ht="12" customHeight="1">
      <c r="A81" s="220"/>
      <c r="B81" s="20"/>
      <c r="C81" s="391" t="s">
        <v>406</v>
      </c>
      <c r="D81" s="45" t="s">
        <v>485</v>
      </c>
      <c r="E81" s="135">
        <v>39.68</v>
      </c>
      <c r="F81" s="213">
        <v>5850</v>
      </c>
      <c r="G81" s="274"/>
      <c r="H81" s="305">
        <f>+E81*F81</f>
        <v>232128</v>
      </c>
      <c r="I81" s="276">
        <f>+E81*G81</f>
        <v>0</v>
      </c>
      <c r="M81" s="277"/>
      <c r="P81" s="188"/>
    </row>
    <row r="82" spans="1:16" ht="12" customHeight="1" thickBot="1">
      <c r="A82" s="28"/>
      <c r="B82" s="28"/>
      <c r="C82" s="28"/>
      <c r="D82" s="28"/>
      <c r="E82" s="249"/>
      <c r="F82" s="28"/>
      <c r="G82" s="215"/>
      <c r="H82" s="28"/>
      <c r="I82" s="215"/>
      <c r="M82" s="277"/>
      <c r="P82" s="188">
        <f>+H82/239.64-I82</f>
        <v>0</v>
      </c>
    </row>
    <row r="83" spans="1:16" ht="12" customHeight="1" thickTop="1">
      <c r="A83" s="27" t="s">
        <v>345</v>
      </c>
      <c r="B83" s="497" t="s">
        <v>354</v>
      </c>
      <c r="C83" s="501"/>
      <c r="D83" s="41"/>
      <c r="E83" s="280"/>
      <c r="F83" s="281"/>
      <c r="G83" s="317"/>
      <c r="H83" s="115">
        <f>SUM(H76:H82)</f>
        <v>609219</v>
      </c>
      <c r="I83" s="153">
        <f>SUM(I76:I82)</f>
        <v>0</v>
      </c>
      <c r="M83" s="277"/>
      <c r="P83" s="188">
        <f>+H83/239.64-I83</f>
        <v>2542.2258387581373</v>
      </c>
    </row>
    <row r="84" spans="5:16" ht="12" customHeight="1">
      <c r="E84" s="318"/>
      <c r="F84" s="186"/>
      <c r="G84" s="314"/>
      <c r="H84" s="319"/>
      <c r="I84" s="314"/>
      <c r="M84" s="277"/>
      <c r="P84" s="188">
        <f>+H84/239.64-I84</f>
        <v>0</v>
      </c>
    </row>
    <row r="85" spans="1:16" ht="12" customHeight="1">
      <c r="A85" s="320" t="s">
        <v>355</v>
      </c>
      <c r="B85" s="517" t="s">
        <v>356</v>
      </c>
      <c r="C85" s="518"/>
      <c r="D85" s="321"/>
      <c r="G85" s="314"/>
      <c r="H85" s="319"/>
      <c r="I85" s="314"/>
      <c r="M85" s="277"/>
      <c r="P85" s="188">
        <f>+H85/239.64-I85</f>
        <v>0</v>
      </c>
    </row>
    <row r="86" spans="2:16" ht="12" customHeight="1">
      <c r="B86" s="184"/>
      <c r="D86" s="184"/>
      <c r="G86" s="314"/>
      <c r="H86" s="319"/>
      <c r="I86" s="314"/>
      <c r="M86" s="277"/>
      <c r="P86" s="188"/>
    </row>
    <row r="87" spans="1:16" ht="34.5" customHeight="1">
      <c r="A87" s="220" t="s">
        <v>408</v>
      </c>
      <c r="B87" s="20" t="s">
        <v>358</v>
      </c>
      <c r="C87" s="322" t="s">
        <v>409</v>
      </c>
      <c r="D87" s="189" t="s">
        <v>470</v>
      </c>
      <c r="E87" s="187">
        <v>2341.5</v>
      </c>
      <c r="F87" s="213">
        <v>290</v>
      </c>
      <c r="G87" s="274"/>
      <c r="H87" s="305">
        <f>+E87*F87</f>
        <v>679035</v>
      </c>
      <c r="I87" s="276">
        <f>+E87*G87</f>
        <v>0</v>
      </c>
      <c r="M87" s="277"/>
      <c r="P87" s="188"/>
    </row>
    <row r="88" spans="1:16" ht="12" customHeight="1" thickBot="1">
      <c r="A88" s="28"/>
      <c r="B88" s="214"/>
      <c r="C88" s="28"/>
      <c r="D88" s="214"/>
      <c r="E88" s="249"/>
      <c r="F88" s="28"/>
      <c r="G88" s="215"/>
      <c r="H88" s="216"/>
      <c r="I88" s="215"/>
      <c r="M88" s="277"/>
      <c r="P88" s="188">
        <f>+H88/239.64-I88</f>
        <v>0</v>
      </c>
    </row>
    <row r="89" spans="1:16" ht="12" customHeight="1" thickTop="1">
      <c r="A89" s="27" t="s">
        <v>355</v>
      </c>
      <c r="B89" s="497" t="s">
        <v>360</v>
      </c>
      <c r="C89" s="501"/>
      <c r="D89" s="41"/>
      <c r="E89" s="280"/>
      <c r="F89" s="281"/>
      <c r="G89" s="317"/>
      <c r="H89" s="115">
        <f>SUM(H86:H88)</f>
        <v>679035</v>
      </c>
      <c r="I89" s="153">
        <f>SUM(I86:I88)</f>
        <v>0</v>
      </c>
      <c r="M89" s="277"/>
      <c r="P89" s="188">
        <f>+H89/239.64-I89</f>
        <v>2833.5628442663997</v>
      </c>
    </row>
    <row r="90" spans="2:16" ht="12" customHeight="1">
      <c r="B90" s="184"/>
      <c r="D90" s="184"/>
      <c r="E90" s="318"/>
      <c r="F90" s="186"/>
      <c r="G90" s="314"/>
      <c r="H90" s="319"/>
      <c r="I90" s="314"/>
      <c r="P90" s="188">
        <f>+H90/239.64-I90</f>
        <v>0</v>
      </c>
    </row>
    <row r="91" spans="1:16" ht="12" customHeight="1">
      <c r="A91" s="197" t="s">
        <v>361</v>
      </c>
      <c r="B91" s="491" t="s">
        <v>362</v>
      </c>
      <c r="C91" s="492"/>
      <c r="D91" s="184"/>
      <c r="G91" s="314"/>
      <c r="H91" s="319"/>
      <c r="I91" s="314"/>
      <c r="P91" s="188">
        <f>+H91/239.64-I91</f>
        <v>0</v>
      </c>
    </row>
    <row r="92" spans="1:16" ht="12" customHeight="1">
      <c r="A92" s="197"/>
      <c r="B92" s="51"/>
      <c r="C92" s="34"/>
      <c r="D92" s="184"/>
      <c r="G92" s="314"/>
      <c r="H92" s="392"/>
      <c r="I92" s="314"/>
      <c r="P92" s="188"/>
    </row>
    <row r="93" spans="1:20" ht="34.5" customHeight="1">
      <c r="A93" s="220" t="s">
        <v>363</v>
      </c>
      <c r="B93" s="237" t="s">
        <v>331</v>
      </c>
      <c r="C93" s="192" t="s">
        <v>364</v>
      </c>
      <c r="D93" s="325" t="s">
        <v>486</v>
      </c>
      <c r="E93" s="187">
        <v>83.02</v>
      </c>
      <c r="F93" s="213">
        <v>25500</v>
      </c>
      <c r="G93" s="326"/>
      <c r="H93" s="305">
        <f>+E93*F93</f>
        <v>2117010</v>
      </c>
      <c r="I93" s="327">
        <f>+E93*G93</f>
        <v>0</v>
      </c>
      <c r="T93">
        <f>+((4.64+4.38+4.09+3.77+3.42+2.84+2.06+1.38)*5)*1</f>
        <v>132.89999999999998</v>
      </c>
    </row>
    <row r="94" spans="1:9" ht="12" customHeight="1">
      <c r="A94" s="220"/>
      <c r="B94" s="237"/>
      <c r="C94" s="192"/>
      <c r="D94" s="325"/>
      <c r="E94" s="135"/>
      <c r="F94" s="213"/>
      <c r="G94" s="326"/>
      <c r="H94" s="305"/>
      <c r="I94" s="327"/>
    </row>
    <row r="95" spans="1:16" ht="36" customHeight="1">
      <c r="A95" s="220" t="s">
        <v>412</v>
      </c>
      <c r="B95" s="130" t="s">
        <v>331</v>
      </c>
      <c r="C95" s="25" t="s">
        <v>413</v>
      </c>
      <c r="D95" s="189" t="s">
        <v>472</v>
      </c>
      <c r="E95" s="187">
        <v>24.4</v>
      </c>
      <c r="F95" s="213">
        <v>27500</v>
      </c>
      <c r="G95" s="274"/>
      <c r="H95" s="305">
        <f>+E95*F95</f>
        <v>671000</v>
      </c>
      <c r="I95" s="276">
        <f>+E95*G95</f>
        <v>0</v>
      </c>
      <c r="M95" t="s">
        <v>415</v>
      </c>
      <c r="P95" s="188">
        <f>+H95/239.64-I95</f>
        <v>2800.0333834084463</v>
      </c>
    </row>
    <row r="96" spans="1:16" ht="12" customHeight="1">
      <c r="A96" s="220"/>
      <c r="B96" s="130"/>
      <c r="C96" s="25"/>
      <c r="D96" s="189"/>
      <c r="E96" s="324"/>
      <c r="F96" s="213"/>
      <c r="G96" s="274"/>
      <c r="H96" s="305"/>
      <c r="I96" s="276"/>
      <c r="P96" s="188"/>
    </row>
    <row r="97" spans="1:9" ht="24" customHeight="1">
      <c r="A97" s="393" t="s">
        <v>416</v>
      </c>
      <c r="B97" s="237" t="s">
        <v>331</v>
      </c>
      <c r="C97" s="192" t="s">
        <v>417</v>
      </c>
      <c r="D97" s="189"/>
      <c r="E97" s="394">
        <v>24.4</v>
      </c>
      <c r="F97" s="213">
        <v>1320</v>
      </c>
      <c r="G97" s="326"/>
      <c r="H97" s="305">
        <f>+E97*F97</f>
        <v>32207.999999999996</v>
      </c>
      <c r="I97" s="327">
        <f>+E97*G97</f>
        <v>0</v>
      </c>
    </row>
    <row r="98" spans="1:9" ht="12.75" customHeight="1">
      <c r="A98" s="401"/>
      <c r="B98" s="402"/>
      <c r="C98" s="403"/>
      <c r="D98" s="189"/>
      <c r="E98" s="324"/>
      <c r="F98" s="213"/>
      <c r="G98" s="326"/>
      <c r="H98" s="305"/>
      <c r="I98" s="327"/>
    </row>
    <row r="99" spans="1:9" ht="24" customHeight="1">
      <c r="A99" s="393" t="s">
        <v>418</v>
      </c>
      <c r="B99" s="237" t="s">
        <v>331</v>
      </c>
      <c r="C99" s="192" t="s">
        <v>419</v>
      </c>
      <c r="D99" s="189"/>
      <c r="E99" s="394">
        <v>24.4</v>
      </c>
      <c r="F99" s="213">
        <v>1180</v>
      </c>
      <c r="G99" s="326"/>
      <c r="H99" s="305">
        <f>+E99*F99</f>
        <v>28792</v>
      </c>
      <c r="I99" s="327">
        <f>+E99*G99</f>
        <v>0</v>
      </c>
    </row>
    <row r="100" spans="1:9" ht="12" customHeight="1">
      <c r="A100" s="393"/>
      <c r="B100" s="237"/>
      <c r="C100" s="192"/>
      <c r="D100" s="189"/>
      <c r="E100" s="324"/>
      <c r="F100" s="213"/>
      <c r="G100" s="326"/>
      <c r="H100" s="305"/>
      <c r="I100" s="327"/>
    </row>
    <row r="101" spans="1:9" ht="23.25" customHeight="1">
      <c r="A101" s="220" t="s">
        <v>420</v>
      </c>
      <c r="B101" s="237" t="s">
        <v>331</v>
      </c>
      <c r="C101" s="192" t="s">
        <v>421</v>
      </c>
      <c r="D101" s="189"/>
      <c r="E101" s="394">
        <v>24.4</v>
      </c>
      <c r="F101" s="213">
        <v>1540</v>
      </c>
      <c r="G101" s="326"/>
      <c r="H101" s="305">
        <f>+E101*F101</f>
        <v>37576</v>
      </c>
      <c r="I101" s="327">
        <f>+E101*G101</f>
        <v>0</v>
      </c>
    </row>
    <row r="102" spans="1:9" ht="12" customHeight="1">
      <c r="A102" s="220"/>
      <c r="B102" s="237"/>
      <c r="C102" s="192"/>
      <c r="D102" s="189"/>
      <c r="E102" s="324"/>
      <c r="F102" s="213"/>
      <c r="G102" s="326"/>
      <c r="H102" s="305"/>
      <c r="I102" s="327"/>
    </row>
    <row r="103" spans="1:9" ht="24" customHeight="1">
      <c r="A103" s="220" t="s">
        <v>422</v>
      </c>
      <c r="B103" s="237" t="s">
        <v>331</v>
      </c>
      <c r="C103" s="192" t="s">
        <v>423</v>
      </c>
      <c r="D103" s="189"/>
      <c r="E103" s="394">
        <v>24.4</v>
      </c>
      <c r="F103" s="213">
        <v>2340</v>
      </c>
      <c r="G103" s="326"/>
      <c r="H103" s="305">
        <f>+E103*F103</f>
        <v>57096</v>
      </c>
      <c r="I103" s="327">
        <f>+E103*G103</f>
        <v>0</v>
      </c>
    </row>
    <row r="104" spans="1:16" ht="12" customHeight="1" thickBot="1">
      <c r="A104" s="28"/>
      <c r="B104" s="214"/>
      <c r="C104" s="28"/>
      <c r="D104" s="214"/>
      <c r="E104" s="249"/>
      <c r="F104" s="28"/>
      <c r="G104" s="215"/>
      <c r="H104" s="216"/>
      <c r="I104" s="215"/>
      <c r="K104" t="s">
        <v>369</v>
      </c>
      <c r="L104" s="328">
        <f>SUM(E95:E103)</f>
        <v>122</v>
      </c>
      <c r="M104" s="329" t="s">
        <v>331</v>
      </c>
      <c r="P104" s="188">
        <f>+H104/239.64-I104</f>
        <v>0</v>
      </c>
    </row>
    <row r="105" spans="1:16" ht="12" customHeight="1" thickTop="1">
      <c r="A105" s="27" t="s">
        <v>361</v>
      </c>
      <c r="B105" s="497" t="s">
        <v>370</v>
      </c>
      <c r="C105" s="501"/>
      <c r="D105" s="41"/>
      <c r="E105" s="280"/>
      <c r="F105" s="281"/>
      <c r="G105" s="317"/>
      <c r="H105" s="115">
        <f>SUM(H92:H103)</f>
        <v>2943682</v>
      </c>
      <c r="I105" s="153">
        <f>SUM(I92:I103)</f>
        <v>0</v>
      </c>
      <c r="J105" s="330"/>
      <c r="K105" t="s">
        <v>371</v>
      </c>
      <c r="L105" s="305">
        <f>SUM('[1]PZ1-rek'!F9)</f>
        <v>46524.98825738608</v>
      </c>
      <c r="M105" t="s">
        <v>372</v>
      </c>
      <c r="N105" s="331">
        <f>+L105*239.64</f>
        <v>11149248.186</v>
      </c>
      <c r="P105" s="188">
        <f>+H105/239.64-I105</f>
        <v>12283.767317643133</v>
      </c>
    </row>
    <row r="106" spans="1:16" ht="12" customHeight="1">
      <c r="A106" s="14"/>
      <c r="B106" s="122"/>
      <c r="C106" s="127"/>
      <c r="D106" s="395"/>
      <c r="E106" s="360"/>
      <c r="F106" s="3"/>
      <c r="G106" s="396"/>
      <c r="H106" s="131"/>
      <c r="I106" s="172"/>
      <c r="J106" s="330"/>
      <c r="L106" s="397"/>
      <c r="N106" s="331"/>
      <c r="P106" s="188"/>
    </row>
    <row r="107" spans="1:16" ht="12" customHeight="1">
      <c r="A107" s="197" t="s">
        <v>373</v>
      </c>
      <c r="B107" s="517" t="s">
        <v>374</v>
      </c>
      <c r="C107" s="518"/>
      <c r="D107" s="332"/>
      <c r="E107" s="333"/>
      <c r="F107" s="213"/>
      <c r="G107" s="334"/>
      <c r="H107" s="213"/>
      <c r="I107" s="334"/>
      <c r="K107" t="s">
        <v>375</v>
      </c>
      <c r="L107" t="e">
        <f>+L104/#REF!</f>
        <v>#REF!</v>
      </c>
      <c r="M107" t="s">
        <v>376</v>
      </c>
      <c r="N107" s="331" t="e">
        <f>+L107*239.64</f>
        <v>#REF!</v>
      </c>
      <c r="P107" s="188"/>
    </row>
    <row r="108" spans="1:16" ht="12" customHeight="1">
      <c r="A108" s="220"/>
      <c r="B108" s="184"/>
      <c r="C108" s="316"/>
      <c r="D108" s="332"/>
      <c r="E108" s="333"/>
      <c r="F108" s="213"/>
      <c r="G108" s="334"/>
      <c r="H108" s="213"/>
      <c r="I108" s="334"/>
      <c r="K108" t="s">
        <v>377</v>
      </c>
      <c r="L108" s="329">
        <v>11.65</v>
      </c>
      <c r="M108" s="329" t="s">
        <v>378</v>
      </c>
      <c r="P108" s="188"/>
    </row>
    <row r="109" spans="1:16" ht="14.25" customHeight="1">
      <c r="A109" s="220" t="s">
        <v>424</v>
      </c>
      <c r="B109" s="235" t="s">
        <v>348</v>
      </c>
      <c r="C109" s="332" t="s">
        <v>425</v>
      </c>
      <c r="D109" s="189" t="s">
        <v>473</v>
      </c>
      <c r="E109" s="187">
        <v>46.4</v>
      </c>
      <c r="F109" s="335">
        <f>239.64*5</f>
        <v>1198.1999999999998</v>
      </c>
      <c r="G109" s="274"/>
      <c r="H109" s="305">
        <f>+E109*F109</f>
        <v>55596.47999999999</v>
      </c>
      <c r="I109" s="276">
        <f>+E109*G109</f>
        <v>0</v>
      </c>
      <c r="N109" s="331"/>
      <c r="P109" s="188"/>
    </row>
    <row r="110" spans="1:16" ht="7.5" customHeight="1">
      <c r="A110" s="220"/>
      <c r="B110" s="398"/>
      <c r="C110" s="332"/>
      <c r="D110" s="323"/>
      <c r="E110" s="324"/>
      <c r="F110" s="335"/>
      <c r="G110" s="274"/>
      <c r="H110" s="305"/>
      <c r="I110" s="276"/>
      <c r="N110" s="331"/>
      <c r="P110" s="188"/>
    </row>
    <row r="111" spans="1:16" ht="79.5" customHeight="1">
      <c r="A111" s="220" t="s">
        <v>379</v>
      </c>
      <c r="B111" s="237" t="s">
        <v>331</v>
      </c>
      <c r="C111" s="332" t="s">
        <v>582</v>
      </c>
      <c r="D111" s="325" t="s">
        <v>487</v>
      </c>
      <c r="E111" s="324">
        <v>146.5</v>
      </c>
      <c r="F111" s="335">
        <f>98*239.64</f>
        <v>23484.719999999998</v>
      </c>
      <c r="G111" s="274"/>
      <c r="H111" s="305">
        <f>+E111*F111</f>
        <v>3440511.4799999995</v>
      </c>
      <c r="I111" s="276">
        <f>+E111*G111</f>
        <v>0</v>
      </c>
      <c r="N111" s="331"/>
      <c r="P111" s="188"/>
    </row>
    <row r="112" spans="1:16" ht="12" customHeight="1" thickBot="1">
      <c r="A112" s="336"/>
      <c r="B112" s="337"/>
      <c r="C112" s="338"/>
      <c r="D112" s="339"/>
      <c r="E112" s="340"/>
      <c r="F112" s="341"/>
      <c r="G112" s="342"/>
      <c r="H112" s="343"/>
      <c r="I112" s="344"/>
      <c r="P112" s="188"/>
    </row>
    <row r="113" spans="1:16" ht="12" customHeight="1" thickTop="1">
      <c r="A113" s="27" t="s">
        <v>373</v>
      </c>
      <c r="B113" s="497" t="s">
        <v>381</v>
      </c>
      <c r="C113" s="501"/>
      <c r="D113" s="41"/>
      <c r="E113" s="280"/>
      <c r="F113" s="281"/>
      <c r="G113" s="317"/>
      <c r="H113" s="115">
        <f>SUM(H108:H112)</f>
        <v>3496107.9599999995</v>
      </c>
      <c r="I113" s="153">
        <f>SUM(I108:I112)</f>
        <v>0</v>
      </c>
      <c r="P113" s="188"/>
    </row>
    <row r="114" spans="2:16" ht="12" customHeight="1">
      <c r="B114" s="184"/>
      <c r="D114" s="184"/>
      <c r="E114" s="318"/>
      <c r="F114" s="186"/>
      <c r="G114" s="314"/>
      <c r="H114" s="319"/>
      <c r="I114" s="314"/>
      <c r="P114" s="188">
        <f>+H114/239.64-I114</f>
        <v>0</v>
      </c>
    </row>
    <row r="115" spans="1:16" s="306" customFormat="1" ht="12" customHeight="1">
      <c r="A115" s="197" t="s">
        <v>382</v>
      </c>
      <c r="B115" s="517" t="s">
        <v>383</v>
      </c>
      <c r="C115" s="518"/>
      <c r="D115" s="332"/>
      <c r="E115" s="333"/>
      <c r="F115" s="213"/>
      <c r="G115" s="334"/>
      <c r="H115" s="213"/>
      <c r="I115" s="334"/>
      <c r="P115" s="345">
        <f>+H115/239.64-I115</f>
        <v>0</v>
      </c>
    </row>
    <row r="116" spans="1:16" ht="12" customHeight="1">
      <c r="A116" s="220"/>
      <c r="B116" s="184"/>
      <c r="C116" s="316"/>
      <c r="D116" s="332"/>
      <c r="E116" s="333"/>
      <c r="F116" s="213"/>
      <c r="G116" s="334"/>
      <c r="H116" s="213"/>
      <c r="I116" s="334"/>
      <c r="P116" s="188">
        <f>+H116/239.64-I116</f>
        <v>0</v>
      </c>
    </row>
    <row r="117" spans="1:16" ht="21.75" customHeight="1">
      <c r="A117" s="220" t="s">
        <v>384</v>
      </c>
      <c r="B117" s="235" t="s">
        <v>348</v>
      </c>
      <c r="C117" s="315" t="s">
        <v>385</v>
      </c>
      <c r="D117" s="189" t="s">
        <v>488</v>
      </c>
      <c r="E117" s="187">
        <v>35.52</v>
      </c>
      <c r="F117" s="335">
        <v>950</v>
      </c>
      <c r="G117" s="274"/>
      <c r="H117" s="305">
        <f>+E117*F117</f>
        <v>33744</v>
      </c>
      <c r="I117" s="276">
        <f>+E117*G117</f>
        <v>0</v>
      </c>
      <c r="J117" s="306"/>
      <c r="P117" s="188"/>
    </row>
    <row r="118" spans="1:16" ht="12" customHeight="1">
      <c r="A118" s="220"/>
      <c r="B118" s="184"/>
      <c r="C118" s="316"/>
      <c r="D118" s="346"/>
      <c r="E118" s="324"/>
      <c r="G118" s="314"/>
      <c r="H118" s="24"/>
      <c r="I118" s="314"/>
      <c r="P118" s="188"/>
    </row>
    <row r="119" spans="1:16" ht="24" customHeight="1">
      <c r="A119" s="220" t="s">
        <v>387</v>
      </c>
      <c r="B119" s="235" t="s">
        <v>378</v>
      </c>
      <c r="C119" s="25" t="s">
        <v>388</v>
      </c>
      <c r="D119" s="189" t="s">
        <v>489</v>
      </c>
      <c r="E119" s="324">
        <v>40.72</v>
      </c>
      <c r="F119" s="335">
        <v>2600</v>
      </c>
      <c r="G119" s="274"/>
      <c r="H119" s="305">
        <f>+E119*F119</f>
        <v>105872</v>
      </c>
      <c r="I119" s="276">
        <f>+E119*G119</f>
        <v>0</v>
      </c>
      <c r="P119" s="188"/>
    </row>
    <row r="120" spans="1:16" ht="12" customHeight="1">
      <c r="A120" s="220"/>
      <c r="B120" s="184"/>
      <c r="C120" s="316"/>
      <c r="D120" s="346"/>
      <c r="E120" s="324"/>
      <c r="G120" s="314"/>
      <c r="H120" s="148"/>
      <c r="I120" s="314"/>
      <c r="P120" s="188"/>
    </row>
    <row r="121" spans="1:16" ht="23.25" customHeight="1">
      <c r="A121" s="220" t="s">
        <v>390</v>
      </c>
      <c r="B121" s="235" t="s">
        <v>378</v>
      </c>
      <c r="C121" s="25" t="s">
        <v>391</v>
      </c>
      <c r="D121" s="189" t="s">
        <v>490</v>
      </c>
      <c r="E121" s="187">
        <v>37.74</v>
      </c>
      <c r="F121" s="335">
        <v>2300</v>
      </c>
      <c r="G121" s="274"/>
      <c r="H121" s="305">
        <f>+E121*F121</f>
        <v>86802</v>
      </c>
      <c r="I121" s="276">
        <f>+E121*G121</f>
        <v>0</v>
      </c>
      <c r="P121" s="188"/>
    </row>
    <row r="122" spans="1:16" ht="12" customHeight="1" thickBot="1">
      <c r="A122" s="336"/>
      <c r="B122" s="337"/>
      <c r="C122" s="338"/>
      <c r="D122" s="339"/>
      <c r="E122" s="340"/>
      <c r="F122" s="341"/>
      <c r="G122" s="342"/>
      <c r="H122" s="343"/>
      <c r="I122" s="344"/>
      <c r="P122" s="188">
        <f>+H122/239.64-I122</f>
        <v>0</v>
      </c>
    </row>
    <row r="123" spans="1:16" ht="12" customHeight="1" thickTop="1">
      <c r="A123" s="27" t="s">
        <v>382</v>
      </c>
      <c r="B123" s="497" t="s">
        <v>393</v>
      </c>
      <c r="C123" s="501"/>
      <c r="D123" s="41"/>
      <c r="E123" s="280"/>
      <c r="F123" s="281"/>
      <c r="G123" s="317"/>
      <c r="H123" s="115">
        <f>SUM(H116:H122)</f>
        <v>226418</v>
      </c>
      <c r="I123" s="153">
        <f>SUM(I116:I122)</f>
        <v>0</v>
      </c>
      <c r="P123" s="188">
        <f>+H123/239.64-I123</f>
        <v>944.8255716908697</v>
      </c>
    </row>
    <row r="124" spans="1:16" ht="6" customHeight="1" thickBot="1">
      <c r="A124" s="349"/>
      <c r="D124" s="291"/>
      <c r="E124" s="141"/>
      <c r="F124" s="291"/>
      <c r="G124" s="79"/>
      <c r="H124"/>
      <c r="I124" s="350"/>
      <c r="P124" s="188">
        <f>+H124/239.64-I124</f>
        <v>0</v>
      </c>
    </row>
    <row r="125" spans="1:16" ht="15" customHeight="1" thickBot="1">
      <c r="A125" s="120" t="s">
        <v>343</v>
      </c>
      <c r="B125" s="502" t="s">
        <v>394</v>
      </c>
      <c r="C125" s="535"/>
      <c r="D125" s="297"/>
      <c r="E125" s="510"/>
      <c r="F125" s="536"/>
      <c r="G125" s="163"/>
      <c r="H125" s="163">
        <f>H83+H89+H105+H113+H123</f>
        <v>7954461.959999999</v>
      </c>
      <c r="I125" s="164">
        <f>I83+I89+I105+I113+I123</f>
        <v>0</v>
      </c>
      <c r="P125" s="188">
        <f>+H125/239.64-I125</f>
        <v>33193.381572358536</v>
      </c>
    </row>
    <row r="126" spans="1:16" ht="15" customHeight="1">
      <c r="A126" s="170"/>
      <c r="B126" s="165"/>
      <c r="C126" s="351"/>
      <c r="D126" s="352"/>
      <c r="E126" s="353"/>
      <c r="F126" s="354"/>
      <c r="G126" s="355"/>
      <c r="H126" s="355"/>
      <c r="I126" s="356"/>
      <c r="P126" s="188"/>
    </row>
    <row r="127" spans="1:126" ht="15" customHeight="1">
      <c r="A127" s="19" t="s">
        <v>5</v>
      </c>
      <c r="B127" s="494" t="s">
        <v>7</v>
      </c>
      <c r="C127" s="495"/>
      <c r="D127" s="292"/>
      <c r="E127" s="298"/>
      <c r="F127" s="299"/>
      <c r="G127" s="299"/>
      <c r="H127" s="268"/>
      <c r="I127" s="357"/>
      <c r="J127" s="301"/>
      <c r="K127" s="301"/>
      <c r="L127" s="301"/>
      <c r="M127" s="301"/>
      <c r="N127" s="301"/>
      <c r="O127" s="301"/>
      <c r="P127" s="188"/>
      <c r="Q127" s="301"/>
      <c r="R127" s="301"/>
      <c r="S127" s="301"/>
      <c r="T127" s="301"/>
      <c r="U127" s="301"/>
      <c r="V127" s="301"/>
      <c r="W127" s="301"/>
      <c r="X127" s="301"/>
      <c r="Y127" s="301"/>
      <c r="Z127" s="301"/>
      <c r="AA127" s="301"/>
      <c r="AB127" s="301"/>
      <c r="AC127" s="301"/>
      <c r="AD127" s="301"/>
      <c r="AE127" s="301"/>
      <c r="AF127" s="301"/>
      <c r="AG127" s="301"/>
      <c r="AH127" s="301"/>
      <c r="AI127" s="301"/>
      <c r="AJ127" s="301"/>
      <c r="AK127" s="301"/>
      <c r="AL127" s="301"/>
      <c r="AM127" s="301"/>
      <c r="AN127" s="301"/>
      <c r="AO127" s="301"/>
      <c r="AP127" s="301"/>
      <c r="AQ127" s="301"/>
      <c r="AR127" s="301"/>
      <c r="AS127" s="301"/>
      <c r="AT127" s="301"/>
      <c r="AU127" s="301"/>
      <c r="AV127" s="301"/>
      <c r="AW127" s="301"/>
      <c r="AX127" s="301"/>
      <c r="AY127" s="301"/>
      <c r="AZ127" s="301"/>
      <c r="BA127" s="301"/>
      <c r="BB127" s="301"/>
      <c r="BC127" s="301"/>
      <c r="BD127" s="301"/>
      <c r="BE127" s="301"/>
      <c r="BF127" s="301"/>
      <c r="BG127" s="301"/>
      <c r="BH127" s="301"/>
      <c r="BI127" s="301"/>
      <c r="BJ127" s="301"/>
      <c r="BK127" s="301"/>
      <c r="BL127" s="301"/>
      <c r="BM127" s="301"/>
      <c r="BN127" s="301"/>
      <c r="BO127" s="301"/>
      <c r="BP127" s="301"/>
      <c r="BQ127" s="301"/>
      <c r="BR127" s="301"/>
      <c r="BS127" s="301"/>
      <c r="BT127" s="301"/>
      <c r="BU127" s="301"/>
      <c r="BV127" s="301"/>
      <c r="BW127" s="301"/>
      <c r="BX127" s="301"/>
      <c r="BY127" s="301"/>
      <c r="BZ127" s="301"/>
      <c r="CA127" s="301"/>
      <c r="CB127" s="301"/>
      <c r="CC127" s="301"/>
      <c r="CD127" s="301"/>
      <c r="CE127" s="301"/>
      <c r="CF127" s="301"/>
      <c r="CG127" s="301"/>
      <c r="CH127" s="301"/>
      <c r="CI127" s="301"/>
      <c r="CJ127" s="301"/>
      <c r="CK127" s="301"/>
      <c r="CL127" s="301"/>
      <c r="CM127" s="301"/>
      <c r="CN127" s="301"/>
      <c r="CO127" s="301"/>
      <c r="CP127" s="301"/>
      <c r="CQ127" s="301"/>
      <c r="CR127" s="301"/>
      <c r="CS127" s="301"/>
      <c r="CT127" s="301"/>
      <c r="CU127" s="301"/>
      <c r="CV127" s="301"/>
      <c r="CW127" s="301"/>
      <c r="CX127" s="301"/>
      <c r="CY127" s="301"/>
      <c r="CZ127" s="301"/>
      <c r="DA127" s="301"/>
      <c r="DB127" s="301"/>
      <c r="DC127" s="301"/>
      <c r="DD127" s="301"/>
      <c r="DE127" s="301"/>
      <c r="DF127" s="301"/>
      <c r="DG127" s="301"/>
      <c r="DH127" s="301"/>
      <c r="DI127" s="301"/>
      <c r="DJ127" s="301"/>
      <c r="DK127" s="301"/>
      <c r="DL127" s="301"/>
      <c r="DM127" s="301"/>
      <c r="DN127" s="301"/>
      <c r="DO127" s="301"/>
      <c r="DP127" s="301"/>
      <c r="DQ127" s="301"/>
      <c r="DR127" s="301"/>
      <c r="DS127" s="301"/>
      <c r="DT127" s="301"/>
      <c r="DU127" s="301"/>
      <c r="DV127" s="301"/>
    </row>
    <row r="128" spans="4:16" ht="12" customHeight="1">
      <c r="D128" s="291"/>
      <c r="E128" s="141"/>
      <c r="F128" s="291"/>
      <c r="G128" s="291"/>
      <c r="I128" s="148"/>
      <c r="P128" s="188"/>
    </row>
    <row r="129" spans="1:126" ht="15" customHeight="1">
      <c r="A129" s="14"/>
      <c r="B129" s="358"/>
      <c r="C129" s="359" t="s">
        <v>395</v>
      </c>
      <c r="D129" s="272"/>
      <c r="E129" s="360"/>
      <c r="F129" s="3"/>
      <c r="G129" s="3"/>
      <c r="H129" s="131"/>
      <c r="I129" s="172"/>
      <c r="J129" s="282"/>
      <c r="K129" s="282"/>
      <c r="L129" s="10"/>
      <c r="M129" s="286"/>
      <c r="N129" s="301"/>
      <c r="O129" s="301"/>
      <c r="P129" s="188"/>
      <c r="Q129" s="301"/>
      <c r="R129" s="301"/>
      <c r="S129" s="301"/>
      <c r="T129" s="301"/>
      <c r="U129" s="301"/>
      <c r="V129" s="301"/>
      <c r="W129" s="301"/>
      <c r="X129" s="301"/>
      <c r="Y129" s="301"/>
      <c r="Z129" s="301"/>
      <c r="AA129" s="301"/>
      <c r="AB129" s="301"/>
      <c r="AC129" s="301"/>
      <c r="AD129" s="301"/>
      <c r="AE129" s="301"/>
      <c r="AF129" s="301"/>
      <c r="AG129" s="301"/>
      <c r="AH129" s="301"/>
      <c r="AI129" s="301"/>
      <c r="AJ129" s="301"/>
      <c r="AK129" s="301"/>
      <c r="AL129" s="301"/>
      <c r="AM129" s="301"/>
      <c r="AN129" s="301"/>
      <c r="AO129" s="301"/>
      <c r="AP129" s="301"/>
      <c r="AQ129" s="301"/>
      <c r="AR129" s="301"/>
      <c r="AS129" s="301"/>
      <c r="AT129" s="301"/>
      <c r="AU129" s="301"/>
      <c r="AV129" s="301"/>
      <c r="AW129" s="301"/>
      <c r="AX129" s="301"/>
      <c r="AY129" s="301"/>
      <c r="AZ129" s="301"/>
      <c r="BA129" s="301"/>
      <c r="BB129" s="301"/>
      <c r="BC129" s="301"/>
      <c r="BD129" s="301"/>
      <c r="BE129" s="301"/>
      <c r="BF129" s="301"/>
      <c r="BG129" s="301"/>
      <c r="BH129" s="301"/>
      <c r="BI129" s="301"/>
      <c r="BJ129" s="301"/>
      <c r="BK129" s="301"/>
      <c r="BL129" s="301"/>
      <c r="BM129" s="301"/>
      <c r="BN129" s="301"/>
      <c r="BO129" s="301"/>
      <c r="BP129" s="301"/>
      <c r="BQ129" s="301"/>
      <c r="BR129" s="301"/>
      <c r="BS129" s="301"/>
      <c r="BT129" s="301"/>
      <c r="BU129" s="301"/>
      <c r="BV129" s="301"/>
      <c r="BW129" s="301"/>
      <c r="BX129" s="301"/>
      <c r="BY129" s="301"/>
      <c r="BZ129" s="301"/>
      <c r="CA129" s="301"/>
      <c r="CB129" s="301"/>
      <c r="CC129" s="301"/>
      <c r="CD129" s="301"/>
      <c r="CE129" s="301"/>
      <c r="CF129" s="301"/>
      <c r="CG129" s="301"/>
      <c r="CH129" s="301"/>
      <c r="CI129" s="301"/>
      <c r="CJ129" s="301"/>
      <c r="CK129" s="301"/>
      <c r="CL129" s="301"/>
      <c r="CM129" s="301"/>
      <c r="CN129" s="301"/>
      <c r="CO129" s="301"/>
      <c r="CP129" s="301"/>
      <c r="CQ129" s="301"/>
      <c r="CR129" s="301"/>
      <c r="CS129" s="301"/>
      <c r="CT129" s="301"/>
      <c r="CU129" s="301"/>
      <c r="CV129" s="301"/>
      <c r="CW129" s="301"/>
      <c r="CX129" s="301"/>
      <c r="CY129" s="301"/>
      <c r="CZ129" s="301"/>
      <c r="DA129" s="301"/>
      <c r="DB129" s="301"/>
      <c r="DC129" s="301"/>
      <c r="DD129" s="301"/>
      <c r="DE129" s="301"/>
      <c r="DF129" s="301"/>
      <c r="DG129" s="301"/>
      <c r="DH129" s="301"/>
      <c r="DI129" s="301"/>
      <c r="DJ129" s="301"/>
      <c r="DK129" s="301"/>
      <c r="DL129" s="301"/>
      <c r="DM129" s="301"/>
      <c r="DN129" s="301"/>
      <c r="DO129" s="301"/>
      <c r="DP129" s="301"/>
      <c r="DQ129" s="301"/>
      <c r="DR129" s="301"/>
      <c r="DS129" s="301"/>
      <c r="DT129" s="301"/>
      <c r="DU129" s="301"/>
      <c r="DV129" s="301"/>
    </row>
    <row r="130" spans="4:16" ht="12" customHeight="1" thickBot="1">
      <c r="D130" s="285"/>
      <c r="E130" s="141"/>
      <c r="F130" s="285"/>
      <c r="G130" s="285"/>
      <c r="I130" s="148"/>
      <c r="M130" s="286"/>
      <c r="P130" s="188"/>
    </row>
    <row r="131" spans="1:16" ht="15" customHeight="1" thickBot="1">
      <c r="A131" s="120" t="s">
        <v>5</v>
      </c>
      <c r="B131" s="502" t="s">
        <v>92</v>
      </c>
      <c r="C131" s="535"/>
      <c r="D131" s="284"/>
      <c r="E131" s="508"/>
      <c r="F131" s="537"/>
      <c r="G131" s="284"/>
      <c r="H131" s="163">
        <v>0</v>
      </c>
      <c r="I131" s="164">
        <v>0</v>
      </c>
      <c r="M131" s="286"/>
      <c r="P131" s="188"/>
    </row>
    <row r="132" spans="1:16" ht="15" customHeight="1">
      <c r="A132" s="313"/>
      <c r="B132" s="313"/>
      <c r="C132" s="313"/>
      <c r="D132" s="361"/>
      <c r="E132" s="362"/>
      <c r="F132" s="361"/>
      <c r="G132" s="361"/>
      <c r="H132" s="363"/>
      <c r="I132" s="148"/>
      <c r="P132" s="188">
        <f>+H132/239.64-I132</f>
        <v>0</v>
      </c>
    </row>
    <row r="133" spans="1:126" ht="15" customHeight="1">
      <c r="A133" s="19" t="s">
        <v>93</v>
      </c>
      <c r="B133" s="494" t="s">
        <v>94</v>
      </c>
      <c r="C133" s="534"/>
      <c r="D133" s="265"/>
      <c r="E133" s="266"/>
      <c r="F133" s="267"/>
      <c r="G133" s="267"/>
      <c r="H133" s="268"/>
      <c r="I133" s="156"/>
      <c r="J133" s="1"/>
      <c r="K133" s="1"/>
      <c r="L133" s="1"/>
      <c r="M133" s="1"/>
      <c r="N133" s="1"/>
      <c r="O133" s="1"/>
      <c r="P133" s="188">
        <f aca="true" t="shared" si="2" ref="P133:P141">+H133/239.64-I133</f>
        <v>0</v>
      </c>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row>
    <row r="134" spans="4:16" ht="12" customHeight="1">
      <c r="D134" s="285"/>
      <c r="E134" s="141"/>
      <c r="F134" s="285"/>
      <c r="G134" s="285"/>
      <c r="I134" s="148"/>
      <c r="P134" s="188">
        <f t="shared" si="2"/>
        <v>0</v>
      </c>
    </row>
    <row r="135" spans="1:126" s="17" customFormat="1" ht="24.75" customHeight="1">
      <c r="A135" s="14" t="s">
        <v>97</v>
      </c>
      <c r="B135" s="491" t="s">
        <v>106</v>
      </c>
      <c r="C135" s="492"/>
      <c r="D135" s="265"/>
      <c r="E135" s="140"/>
      <c r="F135" s="12"/>
      <c r="G135" s="12"/>
      <c r="H135" s="78"/>
      <c r="I135" s="158"/>
      <c r="J135" s="13"/>
      <c r="K135" s="13"/>
      <c r="L135" s="13"/>
      <c r="M135" s="16"/>
      <c r="N135" s="16"/>
      <c r="O135" s="16"/>
      <c r="P135" s="188">
        <f t="shared" si="2"/>
        <v>0</v>
      </c>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row>
    <row r="136" spans="1:126" s="17" customFormat="1" ht="12" customHeight="1">
      <c r="A136" s="14"/>
      <c r="B136" s="51"/>
      <c r="C136" s="34"/>
      <c r="D136" s="265"/>
      <c r="E136" s="140"/>
      <c r="F136" s="12"/>
      <c r="G136" s="12"/>
      <c r="H136" s="78"/>
      <c r="I136" s="158"/>
      <c r="J136" s="13"/>
      <c r="K136" s="13"/>
      <c r="L136" s="13"/>
      <c r="M136" s="16"/>
      <c r="N136" s="16"/>
      <c r="O136" s="16"/>
      <c r="P136" s="188">
        <f t="shared" si="2"/>
        <v>0</v>
      </c>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row>
    <row r="137" spans="1:16" ht="12" customHeight="1">
      <c r="A137" s="20" t="s">
        <v>98</v>
      </c>
      <c r="B137" s="20" t="s">
        <v>99</v>
      </c>
      <c r="C137" s="25" t="s">
        <v>100</v>
      </c>
      <c r="D137" s="25"/>
      <c r="E137" s="135">
        <v>50</v>
      </c>
      <c r="F137" s="275">
        <v>7189</v>
      </c>
      <c r="G137" s="274"/>
      <c r="H137" s="275">
        <f>E137*F137</f>
        <v>359450</v>
      </c>
      <c r="I137" s="276">
        <f>+E137*G137</f>
        <v>0</v>
      </c>
      <c r="P137" s="188">
        <f t="shared" si="2"/>
        <v>1499.9582707394427</v>
      </c>
    </row>
    <row r="138" spans="1:16" ht="12" customHeight="1">
      <c r="A138" s="20"/>
      <c r="B138" s="20"/>
      <c r="C138" s="25"/>
      <c r="D138" s="25"/>
      <c r="E138" s="135"/>
      <c r="F138" s="275"/>
      <c r="G138" s="275"/>
      <c r="H138" s="275"/>
      <c r="I138" s="276"/>
      <c r="P138" s="188">
        <f t="shared" si="2"/>
        <v>0</v>
      </c>
    </row>
    <row r="139" spans="1:16" ht="12" customHeight="1">
      <c r="A139" s="50" t="s">
        <v>101</v>
      </c>
      <c r="B139" s="20" t="s">
        <v>99</v>
      </c>
      <c r="C139" s="25" t="s">
        <v>111</v>
      </c>
      <c r="D139" s="25"/>
      <c r="E139" s="135">
        <v>16</v>
      </c>
      <c r="F139" s="273">
        <v>210000</v>
      </c>
      <c r="G139" s="274"/>
      <c r="H139" s="275">
        <f>E139*F139</f>
        <v>3360000</v>
      </c>
      <c r="I139" s="276">
        <f>+E139*G139</f>
        <v>0</v>
      </c>
      <c r="P139" s="188">
        <f t="shared" si="2"/>
        <v>14021.031547320983</v>
      </c>
    </row>
    <row r="140" spans="1:16" ht="12" customHeight="1">
      <c r="A140" s="20"/>
      <c r="B140" s="20"/>
      <c r="C140" s="25"/>
      <c r="D140" s="25"/>
      <c r="E140" s="135"/>
      <c r="F140" s="273"/>
      <c r="G140" s="275"/>
      <c r="H140" s="275"/>
      <c r="I140" s="276"/>
      <c r="P140" s="188">
        <f t="shared" si="2"/>
        <v>0</v>
      </c>
    </row>
    <row r="141" spans="1:16" ht="22.5" customHeight="1">
      <c r="A141" s="20" t="s">
        <v>104</v>
      </c>
      <c r="B141" s="20" t="s">
        <v>44</v>
      </c>
      <c r="C141" s="25" t="s">
        <v>105</v>
      </c>
      <c r="D141" s="25"/>
      <c r="E141" s="135">
        <v>1</v>
      </c>
      <c r="F141" s="273">
        <v>340000</v>
      </c>
      <c r="G141" s="274"/>
      <c r="H141" s="275">
        <f>E141*F141</f>
        <v>340000</v>
      </c>
      <c r="I141" s="276">
        <f>+E141*G141</f>
        <v>0</v>
      </c>
      <c r="P141" s="188">
        <f t="shared" si="2"/>
        <v>1418.7948589550995</v>
      </c>
    </row>
    <row r="142" spans="1:16" ht="13.5" thickBot="1">
      <c r="A142" s="26"/>
      <c r="B142" s="178"/>
      <c r="C142" s="36"/>
      <c r="D142" s="36"/>
      <c r="E142" s="179"/>
      <c r="F142" s="364"/>
      <c r="G142" s="365"/>
      <c r="H142" s="364"/>
      <c r="I142" s="366"/>
      <c r="P142" s="188">
        <f>+H142/239.64-I142</f>
        <v>0</v>
      </c>
    </row>
    <row r="143" spans="1:126" ht="24.75" customHeight="1" thickTop="1">
      <c r="A143" s="29" t="s">
        <v>97</v>
      </c>
      <c r="B143" s="497" t="s">
        <v>107</v>
      </c>
      <c r="C143" s="501"/>
      <c r="D143" s="182"/>
      <c r="E143" s="280"/>
      <c r="F143" s="281"/>
      <c r="G143" s="281"/>
      <c r="H143" s="177">
        <f>SUM(H136:H142)</f>
        <v>4059450</v>
      </c>
      <c r="I143" s="154">
        <f>SUM(I137:I142)</f>
        <v>0</v>
      </c>
      <c r="J143" s="282"/>
      <c r="K143" s="330"/>
      <c r="L143" s="10"/>
      <c r="M143" s="1"/>
      <c r="N143" s="1"/>
      <c r="O143" s="1"/>
      <c r="P143" s="188">
        <f>+H143/239.64-I143</f>
        <v>16939.784677015523</v>
      </c>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row>
    <row r="144" spans="9:16" ht="6" customHeight="1" thickBot="1">
      <c r="I144" s="148"/>
      <c r="P144" s="188">
        <f>+H144/239.64-I144</f>
        <v>0</v>
      </c>
    </row>
    <row r="145" spans="1:16" ht="15" customHeight="1" thickBot="1">
      <c r="A145" s="120" t="s">
        <v>108</v>
      </c>
      <c r="B145" s="502" t="s">
        <v>109</v>
      </c>
      <c r="C145" s="535"/>
      <c r="D145" s="297"/>
      <c r="E145" s="510"/>
      <c r="F145" s="536"/>
      <c r="G145" s="163"/>
      <c r="H145" s="163">
        <f>+H143</f>
        <v>4059450</v>
      </c>
      <c r="I145" s="164">
        <f>+I143</f>
        <v>0</v>
      </c>
      <c r="K145" s="163"/>
      <c r="P145" s="188">
        <f>+H145/239.64-I145</f>
        <v>16939.784677015523</v>
      </c>
    </row>
    <row r="146" spans="1:9" ht="12.75">
      <c r="A146" s="321"/>
      <c r="B146" s="321"/>
      <c r="C146" s="321"/>
      <c r="D146" s="321"/>
      <c r="E146" s="367"/>
      <c r="F146" s="321"/>
      <c r="G146" s="321"/>
      <c r="H146" s="368"/>
      <c r="I146" s="321"/>
    </row>
    <row r="147" spans="1:9" ht="12.75">
      <c r="A147" s="321"/>
      <c r="B147" s="321"/>
      <c r="C147" s="321"/>
      <c r="D147" s="321"/>
      <c r="E147" s="367"/>
      <c r="F147" s="321"/>
      <c r="G147" s="321"/>
      <c r="H147" s="368"/>
      <c r="I147" s="321"/>
    </row>
    <row r="148" spans="1:9" ht="12.75">
      <c r="A148" s="321"/>
      <c r="B148" s="321"/>
      <c r="C148" s="321"/>
      <c r="D148" s="321"/>
      <c r="E148" s="367"/>
      <c r="F148" s="321"/>
      <c r="G148" s="321"/>
      <c r="H148" s="368"/>
      <c r="I148" s="321"/>
    </row>
    <row r="149" spans="1:9" ht="12.75">
      <c r="A149" s="321"/>
      <c r="B149" s="321"/>
      <c r="C149" s="321"/>
      <c r="D149" s="321"/>
      <c r="E149" s="367"/>
      <c r="F149" s="321"/>
      <c r="G149" s="321"/>
      <c r="H149" s="368"/>
      <c r="I149" s="321"/>
    </row>
    <row r="150" spans="1:9" ht="12.75">
      <c r="A150" s="321"/>
      <c r="B150" s="321"/>
      <c r="C150" s="321"/>
      <c r="D150" s="321"/>
      <c r="E150" s="367"/>
      <c r="F150" s="321"/>
      <c r="G150" s="321"/>
      <c r="H150" s="368"/>
      <c r="I150" s="321"/>
    </row>
    <row r="151" spans="1:9" ht="12.75">
      <c r="A151" s="321"/>
      <c r="B151" s="321"/>
      <c r="C151" s="321"/>
      <c r="D151" s="321"/>
      <c r="E151" s="367"/>
      <c r="F151" s="321"/>
      <c r="G151" s="321"/>
      <c r="H151" s="368"/>
      <c r="I151" s="321"/>
    </row>
    <row r="152" spans="1:9" ht="12.75">
      <c r="A152" s="321"/>
      <c r="B152" s="321"/>
      <c r="C152" s="321"/>
      <c r="D152" s="321"/>
      <c r="E152" s="367"/>
      <c r="F152" s="321"/>
      <c r="G152" s="321"/>
      <c r="H152" s="368"/>
      <c r="I152" s="321"/>
    </row>
  </sheetData>
  <sheetProtection/>
  <mergeCells count="53">
    <mergeCell ref="A1:A2"/>
    <mergeCell ref="B1:B2"/>
    <mergeCell ref="C1:C2"/>
    <mergeCell ref="E1:E2"/>
    <mergeCell ref="F1:F2"/>
    <mergeCell ref="G1:G2"/>
    <mergeCell ref="H1:H2"/>
    <mergeCell ref="I1:I2"/>
    <mergeCell ref="B3:C3"/>
    <mergeCell ref="B5:C5"/>
    <mergeCell ref="B9:C9"/>
    <mergeCell ref="B10:C10"/>
    <mergeCell ref="B11:C11"/>
    <mergeCell ref="E11:F11"/>
    <mergeCell ref="B13:C13"/>
    <mergeCell ref="B15:C15"/>
    <mergeCell ref="B25:C25"/>
    <mergeCell ref="B27:C27"/>
    <mergeCell ref="B31:C31"/>
    <mergeCell ref="B33:C33"/>
    <mergeCell ref="B37:C37"/>
    <mergeCell ref="B39:C39"/>
    <mergeCell ref="B45:C45"/>
    <mergeCell ref="B47:C47"/>
    <mergeCell ref="B59:C59"/>
    <mergeCell ref="B61:C61"/>
    <mergeCell ref="E61:F61"/>
    <mergeCell ref="B63:C63"/>
    <mergeCell ref="B65:C65"/>
    <mergeCell ref="B69:C69"/>
    <mergeCell ref="B71:C71"/>
    <mergeCell ref="E71:F71"/>
    <mergeCell ref="B73:C73"/>
    <mergeCell ref="B75:C75"/>
    <mergeCell ref="B83:C83"/>
    <mergeCell ref="B85:C85"/>
    <mergeCell ref="E131:F131"/>
    <mergeCell ref="B89:C89"/>
    <mergeCell ref="B91:C91"/>
    <mergeCell ref="B105:C105"/>
    <mergeCell ref="B107:C107"/>
    <mergeCell ref="B113:C113"/>
    <mergeCell ref="B115:C115"/>
    <mergeCell ref="B133:C133"/>
    <mergeCell ref="B135:C135"/>
    <mergeCell ref="B143:C143"/>
    <mergeCell ref="B145:C145"/>
    <mergeCell ref="E145:F145"/>
    <mergeCell ref="B123:C123"/>
    <mergeCell ref="B125:C125"/>
    <mergeCell ref="E125:F125"/>
    <mergeCell ref="B127:C127"/>
    <mergeCell ref="B131:C131"/>
  </mergeCells>
  <printOptions/>
  <pageMargins left="1.1811023622047245" right="0.1968503937007874" top="0.984251968503937" bottom="0.35433070866141736" header="0.31496062992125984" footer="0.1968503937007874"/>
  <pageSetup firstPageNumber="11" useFirstPageNumber="1" horizontalDpi="600" verticalDpi="600" orientation="portrait" paperSize="9"/>
  <headerFooter alignWithMargins="0">
    <oddHeader>&amp;L
              Objekt: cesta R3-653, odsek 1363 Sodražica - Hrib (km 9,826 - km 10,575)
              Del objekta: PODPORNI ZID 1 
           &amp;C&amp;"Arial,Krepko"&amp;12PREDRAČUN&amp;Rst.&amp;P</oddHeader>
  </headerFooter>
</worksheet>
</file>

<file path=xl/worksheets/sheet6.xml><?xml version="1.0" encoding="utf-8"?>
<worksheet xmlns="http://schemas.openxmlformats.org/spreadsheetml/2006/main" xmlns:r="http://schemas.openxmlformats.org/officeDocument/2006/relationships">
  <dimension ref="A1:L1829"/>
  <sheetViews>
    <sheetView zoomScale="150" zoomScaleNormal="150" zoomScalePageLayoutView="0" workbookViewId="0" topLeftCell="A1">
      <selection activeCell="L13" sqref="L13"/>
    </sheetView>
  </sheetViews>
  <sheetFormatPr defaultColWidth="9.140625" defaultRowHeight="12.75"/>
  <cols>
    <col min="1" max="1" width="6.140625" style="387" customWidth="1"/>
    <col min="2" max="2" width="36.28125" style="386" customWidth="1"/>
    <col min="3" max="3" width="7.7109375" style="388" customWidth="1"/>
    <col min="4" max="4" width="10.7109375" style="389" customWidth="1"/>
    <col min="5" max="5" width="15.7109375" style="390" hidden="1" customWidth="1"/>
    <col min="6" max="6" width="15.7109375" style="390" customWidth="1"/>
    <col min="7" max="7" width="10.28125" style="385" customWidth="1"/>
    <col min="8" max="9" width="10.28125" style="385" hidden="1" customWidth="1"/>
    <col min="10" max="16384" width="9.140625" style="385" customWidth="1"/>
  </cols>
  <sheetData>
    <row r="1" spans="1:6" s="81" customFormat="1" ht="19.5" customHeight="1" thickBot="1">
      <c r="A1" s="106" t="s">
        <v>34</v>
      </c>
      <c r="B1" s="369" t="s">
        <v>35</v>
      </c>
      <c r="C1" s="108"/>
      <c r="D1" s="109"/>
      <c r="E1" s="110" t="s">
        <v>119</v>
      </c>
      <c r="F1" s="110" t="s">
        <v>120</v>
      </c>
    </row>
    <row r="2" spans="1:7" s="83" customFormat="1" ht="15.75" customHeight="1">
      <c r="A2" s="105"/>
      <c r="B2" s="111"/>
      <c r="C2" s="370"/>
      <c r="D2" s="113"/>
      <c r="E2" s="114"/>
      <c r="F2" s="114"/>
      <c r="G2" s="82"/>
    </row>
    <row r="3" spans="1:9" s="83" customFormat="1" ht="15.75" customHeight="1">
      <c r="A3" s="22" t="s">
        <v>37</v>
      </c>
      <c r="B3" s="104" t="s">
        <v>45</v>
      </c>
      <c r="C3" s="371"/>
      <c r="D3" s="372"/>
      <c r="E3" s="115">
        <f>'[1]PZ1-cene'!H11</f>
        <v>380000</v>
      </c>
      <c r="F3" s="153">
        <f>PZ1!I11</f>
        <v>0</v>
      </c>
      <c r="H3" s="83">
        <f aca="true" t="shared" si="0" ref="H3:H13">+F3*239.64</f>
        <v>0</v>
      </c>
      <c r="I3" s="373">
        <f aca="true" t="shared" si="1" ref="I3:I13">+H3-E3</f>
        <v>-380000</v>
      </c>
    </row>
    <row r="4" spans="1:9" s="83" customFormat="1" ht="15.75" customHeight="1">
      <c r="A4" s="22" t="s">
        <v>24</v>
      </c>
      <c r="B4" s="104" t="s">
        <v>46</v>
      </c>
      <c r="C4" s="371"/>
      <c r="D4" s="372"/>
      <c r="E4" s="115">
        <f>'[1]PZ1-cene'!H59</f>
        <v>738407.5179999999</v>
      </c>
      <c r="F4" s="153">
        <f>PZ1!I61</f>
        <v>0</v>
      </c>
      <c r="H4" s="83">
        <f t="shared" si="0"/>
        <v>0</v>
      </c>
      <c r="I4" s="373">
        <f t="shared" si="1"/>
        <v>-738407.5179999999</v>
      </c>
    </row>
    <row r="5" spans="1:9" s="83" customFormat="1" ht="15.75" customHeight="1">
      <c r="A5" s="22" t="s">
        <v>87</v>
      </c>
      <c r="B5" s="104" t="s">
        <v>48</v>
      </c>
      <c r="C5" s="371"/>
      <c r="D5" s="372"/>
      <c r="E5" s="115">
        <f>'[1]PZ1-cene'!H69</f>
        <v>106400</v>
      </c>
      <c r="F5" s="153">
        <f>PZ1!I71</f>
        <v>0</v>
      </c>
      <c r="H5" s="83">
        <f t="shared" si="0"/>
        <v>0</v>
      </c>
      <c r="I5" s="373">
        <f t="shared" si="1"/>
        <v>-106400</v>
      </c>
    </row>
    <row r="6" spans="1:9" s="83" customFormat="1" ht="15.75" customHeight="1">
      <c r="A6" s="22" t="s">
        <v>343</v>
      </c>
      <c r="B6" s="104" t="s">
        <v>396</v>
      </c>
      <c r="C6" s="371"/>
      <c r="D6" s="372"/>
      <c r="E6" s="115">
        <f>'[1]PZ1-cene'!H123</f>
        <v>7635069.767999999</v>
      </c>
      <c r="F6" s="153">
        <f>PZ1!I125</f>
        <v>0</v>
      </c>
      <c r="H6" s="83">
        <f t="shared" si="0"/>
        <v>0</v>
      </c>
      <c r="I6" s="373">
        <f t="shared" si="1"/>
        <v>-7635069.767999999</v>
      </c>
    </row>
    <row r="7" spans="1:9" s="83" customFormat="1" ht="15.75" customHeight="1">
      <c r="A7" s="22" t="s">
        <v>5</v>
      </c>
      <c r="B7" s="104" t="s">
        <v>49</v>
      </c>
      <c r="C7" s="371"/>
      <c r="D7" s="372"/>
      <c r="E7" s="115">
        <f>'[1]PZ1-cene'!H124</f>
        <v>0</v>
      </c>
      <c r="F7" s="153">
        <f>PZ1!I131</f>
        <v>0</v>
      </c>
      <c r="I7" s="373"/>
    </row>
    <row r="8" spans="1:9" s="83" customFormat="1" ht="15.75" customHeight="1">
      <c r="A8" s="11" t="s">
        <v>93</v>
      </c>
      <c r="B8" s="51" t="s">
        <v>50</v>
      </c>
      <c r="C8" s="374"/>
      <c r="D8" s="375"/>
      <c r="E8" s="131">
        <f>'[1]PZ1-cene'!H145</f>
        <v>1159450</v>
      </c>
      <c r="F8" s="172">
        <f>PZ1!I145</f>
        <v>0</v>
      </c>
      <c r="H8" s="83">
        <f t="shared" si="0"/>
        <v>0</v>
      </c>
      <c r="I8" s="373">
        <f t="shared" si="1"/>
        <v>-1159450</v>
      </c>
    </row>
    <row r="9" spans="1:9" s="83" customFormat="1" ht="15.75" customHeight="1" thickBot="1">
      <c r="A9" s="376"/>
      <c r="B9" s="104" t="s">
        <v>323</v>
      </c>
      <c r="C9" s="371"/>
      <c r="D9" s="372"/>
      <c r="E9" s="115">
        <f>+E8*0.05</f>
        <v>57972.5</v>
      </c>
      <c r="F9" s="153">
        <f>SUM(F3:F8)*0.1</f>
        <v>0</v>
      </c>
      <c r="H9" s="83">
        <f>+F9*239.64</f>
        <v>0</v>
      </c>
      <c r="I9" s="373">
        <f>+H9-E9</f>
        <v>-57972.5</v>
      </c>
    </row>
    <row r="10" spans="1:9" s="83" customFormat="1" ht="15.75" customHeight="1" thickBot="1">
      <c r="A10" s="117"/>
      <c r="B10" s="532" t="s">
        <v>51</v>
      </c>
      <c r="C10" s="533"/>
      <c r="D10" s="116"/>
      <c r="E10" s="175">
        <f>SUM(E3:E8)</f>
        <v>10019327.285999998</v>
      </c>
      <c r="F10" s="171">
        <f>SUM(F3:F9)</f>
        <v>0</v>
      </c>
      <c r="H10" s="83">
        <f t="shared" si="0"/>
        <v>0</v>
      </c>
      <c r="I10" s="373">
        <f t="shared" si="1"/>
        <v>-10019327.285999998</v>
      </c>
    </row>
    <row r="11" spans="1:9" s="83" customFormat="1" ht="15.75" customHeight="1" thickBot="1">
      <c r="A11" s="174"/>
      <c r="B11" s="51" t="s">
        <v>268</v>
      </c>
      <c r="C11" s="374"/>
      <c r="D11" s="375"/>
      <c r="E11" s="131" t="e">
        <f>#REF!*0.2</f>
        <v>#REF!</v>
      </c>
      <c r="F11" s="172">
        <f>F10*0.22</f>
        <v>0</v>
      </c>
      <c r="G11" s="373"/>
      <c r="H11" s="83">
        <f t="shared" si="0"/>
        <v>0</v>
      </c>
      <c r="I11" s="373" t="e">
        <f t="shared" si="1"/>
        <v>#REF!</v>
      </c>
    </row>
    <row r="12" spans="1:9" s="83" customFormat="1" ht="15.75" customHeight="1" thickBot="1">
      <c r="A12" s="117"/>
      <c r="B12" s="532" t="s">
        <v>51</v>
      </c>
      <c r="C12" s="533"/>
      <c r="D12" s="116"/>
      <c r="E12" s="175" t="e">
        <f>SUM(E11:E11)</f>
        <v>#REF!</v>
      </c>
      <c r="F12" s="171">
        <f>SUM(F10:F11)</f>
        <v>0</v>
      </c>
      <c r="H12" s="83">
        <f t="shared" si="0"/>
        <v>0</v>
      </c>
      <c r="I12" s="373" t="e">
        <f t="shared" si="1"/>
        <v>#REF!</v>
      </c>
    </row>
    <row r="13" spans="1:10" s="83" customFormat="1" ht="15.75" customHeight="1">
      <c r="A13" s="87"/>
      <c r="B13" s="88"/>
      <c r="C13" s="377"/>
      <c r="G13" s="373"/>
      <c r="H13" s="373">
        <f t="shared" si="0"/>
        <v>0</v>
      </c>
      <c r="I13" s="373">
        <f t="shared" si="1"/>
        <v>0</v>
      </c>
      <c r="J13" s="373"/>
    </row>
    <row r="14" spans="1:3" s="83" customFormat="1" ht="15.75" customHeight="1">
      <c r="A14" s="87"/>
      <c r="B14" s="88"/>
      <c r="C14" s="377"/>
    </row>
    <row r="15" spans="1:3" s="83" customFormat="1" ht="15.75" customHeight="1">
      <c r="A15" s="87"/>
      <c r="B15" s="88"/>
      <c r="C15" s="377"/>
    </row>
    <row r="16" spans="1:3" s="83" customFormat="1" ht="15.75" customHeight="1">
      <c r="A16" s="87"/>
      <c r="B16" s="88"/>
      <c r="C16" s="377"/>
    </row>
    <row r="17" spans="1:3" s="83" customFormat="1" ht="15.75" customHeight="1">
      <c r="A17" s="87"/>
      <c r="B17" s="88"/>
      <c r="C17" s="377"/>
    </row>
    <row r="18" spans="1:3" s="83" customFormat="1" ht="11.25">
      <c r="A18" s="87"/>
      <c r="B18" s="88"/>
      <c r="C18" s="377"/>
    </row>
    <row r="19" spans="1:3" s="83" customFormat="1" ht="11.25">
      <c r="A19" s="87"/>
      <c r="B19" s="88"/>
      <c r="C19" s="377"/>
    </row>
    <row r="20" spans="1:3" s="83" customFormat="1" ht="11.25">
      <c r="A20" s="87"/>
      <c r="B20" s="88"/>
      <c r="C20" s="377"/>
    </row>
    <row r="21" spans="1:3" s="83" customFormat="1" ht="11.25">
      <c r="A21" s="87"/>
      <c r="B21" s="88"/>
      <c r="C21" s="377"/>
    </row>
    <row r="22" spans="1:3" s="83" customFormat="1" ht="11.25">
      <c r="A22" s="87"/>
      <c r="B22" s="88"/>
      <c r="C22" s="377"/>
    </row>
    <row r="23" spans="1:3" s="83" customFormat="1" ht="11.25">
      <c r="A23" s="87"/>
      <c r="B23" s="88"/>
      <c r="C23" s="377"/>
    </row>
    <row r="24" spans="1:3" s="83" customFormat="1" ht="11.25">
      <c r="A24" s="87"/>
      <c r="B24" s="88"/>
      <c r="C24" s="377"/>
    </row>
    <row r="25" spans="1:3" s="83" customFormat="1" ht="11.25">
      <c r="A25" s="87"/>
      <c r="B25" s="88"/>
      <c r="C25" s="377"/>
    </row>
    <row r="26" spans="1:3" s="380" customFormat="1" ht="11.25">
      <c r="A26" s="378"/>
      <c r="B26" s="379"/>
      <c r="C26" s="374"/>
    </row>
    <row r="27" spans="1:3" s="380" customFormat="1" ht="11.25">
      <c r="A27" s="378"/>
      <c r="B27" s="379"/>
      <c r="C27" s="374"/>
    </row>
    <row r="28" spans="1:3" s="380" customFormat="1" ht="11.25">
      <c r="A28" s="378"/>
      <c r="B28" s="379"/>
      <c r="C28" s="374"/>
    </row>
    <row r="29" spans="1:3" s="380" customFormat="1" ht="11.25">
      <c r="A29" s="378"/>
      <c r="B29" s="379"/>
      <c r="C29" s="374"/>
    </row>
    <row r="30" spans="1:3" s="380" customFormat="1" ht="11.25">
      <c r="A30" s="378"/>
      <c r="B30" s="379"/>
      <c r="C30" s="374"/>
    </row>
    <row r="31" spans="1:3" s="380" customFormat="1" ht="11.25">
      <c r="A31" s="378"/>
      <c r="B31" s="379"/>
      <c r="C31" s="374"/>
    </row>
    <row r="32" spans="1:3" s="380" customFormat="1" ht="11.25">
      <c r="A32" s="378"/>
      <c r="B32" s="379"/>
      <c r="C32" s="374"/>
    </row>
    <row r="33" spans="1:3" s="380" customFormat="1" ht="11.25">
      <c r="A33" s="378"/>
      <c r="B33" s="379"/>
      <c r="C33" s="374"/>
    </row>
    <row r="34" spans="1:3" s="380" customFormat="1" ht="11.25">
      <c r="A34" s="378"/>
      <c r="B34" s="379"/>
      <c r="C34" s="374"/>
    </row>
    <row r="35" spans="1:3" s="380" customFormat="1" ht="11.25">
      <c r="A35" s="378"/>
      <c r="B35" s="379"/>
      <c r="C35" s="374"/>
    </row>
    <row r="36" spans="1:3" s="380" customFormat="1" ht="11.25">
      <c r="A36" s="378"/>
      <c r="B36" s="379"/>
      <c r="C36" s="374"/>
    </row>
    <row r="37" spans="1:3" s="380" customFormat="1" ht="11.25">
      <c r="A37" s="378"/>
      <c r="B37" s="379"/>
      <c r="C37" s="374"/>
    </row>
    <row r="38" spans="1:3" s="380" customFormat="1" ht="11.25">
      <c r="A38" s="378"/>
      <c r="B38" s="379"/>
      <c r="C38" s="374"/>
    </row>
    <row r="39" spans="1:7" s="381" customFormat="1" ht="11.25">
      <c r="A39" s="378"/>
      <c r="B39" s="379"/>
      <c r="C39" s="374"/>
      <c r="D39" s="380"/>
      <c r="E39" s="380"/>
      <c r="F39" s="380"/>
      <c r="G39" s="380"/>
    </row>
    <row r="40" spans="1:3" s="381" customFormat="1" ht="11.25">
      <c r="A40" s="382"/>
      <c r="B40" s="383"/>
      <c r="C40" s="384"/>
    </row>
    <row r="41" spans="1:3" s="381" customFormat="1" ht="11.25">
      <c r="A41" s="382"/>
      <c r="B41" s="383"/>
      <c r="C41" s="384"/>
    </row>
    <row r="42" spans="1:3" s="381" customFormat="1" ht="11.25">
      <c r="A42" s="382"/>
      <c r="B42" s="383"/>
      <c r="C42" s="384"/>
    </row>
    <row r="43" spans="1:3" s="381" customFormat="1" ht="11.25">
      <c r="A43" s="382"/>
      <c r="B43" s="383"/>
      <c r="C43" s="384"/>
    </row>
    <row r="44" spans="1:3" s="381" customFormat="1" ht="11.25">
      <c r="A44" s="382"/>
      <c r="B44" s="383"/>
      <c r="C44" s="384"/>
    </row>
    <row r="45" spans="1:3" s="381" customFormat="1" ht="11.25">
      <c r="A45" s="382"/>
      <c r="B45" s="383"/>
      <c r="C45" s="384"/>
    </row>
    <row r="46" spans="1:3" s="381" customFormat="1" ht="11.25">
      <c r="A46" s="382"/>
      <c r="B46" s="383"/>
      <c r="C46" s="384"/>
    </row>
    <row r="47" spans="1:3" s="381" customFormat="1" ht="11.25">
      <c r="A47" s="382"/>
      <c r="B47" s="383"/>
      <c r="C47" s="384"/>
    </row>
    <row r="48" spans="1:3" s="381" customFormat="1" ht="11.25">
      <c r="A48" s="382"/>
      <c r="B48" s="383"/>
      <c r="C48" s="384"/>
    </row>
    <row r="49" spans="1:3" s="381" customFormat="1" ht="11.25">
      <c r="A49" s="382"/>
      <c r="B49" s="383"/>
      <c r="C49" s="384"/>
    </row>
    <row r="50" spans="1:3" s="381" customFormat="1" ht="11.25">
      <c r="A50" s="382"/>
      <c r="B50" s="383"/>
      <c r="C50" s="384"/>
    </row>
    <row r="51" spans="1:3" s="381" customFormat="1" ht="11.25">
      <c r="A51" s="382"/>
      <c r="B51" s="383"/>
      <c r="C51" s="384"/>
    </row>
    <row r="52" spans="1:3" s="381" customFormat="1" ht="11.25">
      <c r="A52" s="382"/>
      <c r="B52" s="383"/>
      <c r="C52" s="384"/>
    </row>
    <row r="53" spans="1:3" s="381" customFormat="1" ht="11.25">
      <c r="A53" s="382"/>
      <c r="B53" s="383"/>
      <c r="C53" s="384"/>
    </row>
    <row r="54" spans="1:3" s="381" customFormat="1" ht="11.25">
      <c r="A54" s="382"/>
      <c r="B54" s="383"/>
      <c r="C54" s="384"/>
    </row>
    <row r="55" spans="1:3" s="381" customFormat="1" ht="11.25">
      <c r="A55" s="382"/>
      <c r="B55" s="383"/>
      <c r="C55" s="384"/>
    </row>
    <row r="56" spans="1:3" s="381" customFormat="1" ht="11.25">
      <c r="A56" s="382"/>
      <c r="B56" s="383"/>
      <c r="C56" s="384"/>
    </row>
    <row r="57" spans="1:3" s="381" customFormat="1" ht="11.25">
      <c r="A57" s="382"/>
      <c r="B57" s="383"/>
      <c r="C57" s="384"/>
    </row>
    <row r="58" spans="1:3" s="381" customFormat="1" ht="11.25">
      <c r="A58" s="382"/>
      <c r="B58" s="383"/>
      <c r="C58" s="384"/>
    </row>
    <row r="59" spans="1:3" s="381" customFormat="1" ht="11.25">
      <c r="A59" s="382"/>
      <c r="B59" s="383"/>
      <c r="C59" s="384"/>
    </row>
    <row r="60" spans="1:3" s="381" customFormat="1" ht="11.25">
      <c r="A60" s="382"/>
      <c r="B60" s="383"/>
      <c r="C60" s="384"/>
    </row>
    <row r="61" spans="1:3" s="381" customFormat="1" ht="11.25">
      <c r="A61" s="382"/>
      <c r="B61" s="383"/>
      <c r="C61" s="384"/>
    </row>
    <row r="62" spans="1:3" s="381" customFormat="1" ht="11.25">
      <c r="A62" s="382"/>
      <c r="B62" s="383"/>
      <c r="C62" s="384"/>
    </row>
    <row r="63" spans="1:3" s="381" customFormat="1" ht="11.25">
      <c r="A63" s="382"/>
      <c r="B63" s="383"/>
      <c r="C63" s="384"/>
    </row>
    <row r="64" spans="1:3" s="381" customFormat="1" ht="11.25">
      <c r="A64" s="382"/>
      <c r="B64" s="383"/>
      <c r="C64" s="384"/>
    </row>
    <row r="65" spans="1:3" s="381" customFormat="1" ht="11.25">
      <c r="A65" s="382"/>
      <c r="B65" s="383"/>
      <c r="C65" s="384"/>
    </row>
    <row r="66" spans="1:3" s="381" customFormat="1" ht="11.25">
      <c r="A66" s="382"/>
      <c r="B66" s="383"/>
      <c r="C66" s="384"/>
    </row>
    <row r="67" spans="1:3" s="381" customFormat="1" ht="11.25">
      <c r="A67" s="382"/>
      <c r="B67" s="383"/>
      <c r="C67" s="384"/>
    </row>
    <row r="68" spans="1:3" s="381" customFormat="1" ht="11.25">
      <c r="A68" s="382"/>
      <c r="B68" s="383"/>
      <c r="C68" s="384"/>
    </row>
    <row r="69" spans="1:3" s="381" customFormat="1" ht="11.25">
      <c r="A69" s="382"/>
      <c r="B69" s="383"/>
      <c r="C69" s="384"/>
    </row>
    <row r="70" spans="1:3" s="381" customFormat="1" ht="11.25">
      <c r="A70" s="382"/>
      <c r="B70" s="383"/>
      <c r="C70" s="384"/>
    </row>
    <row r="71" spans="1:3" s="381" customFormat="1" ht="11.25">
      <c r="A71" s="382"/>
      <c r="B71" s="383"/>
      <c r="C71" s="384"/>
    </row>
    <row r="72" spans="1:3" s="381" customFormat="1" ht="11.25">
      <c r="A72" s="382"/>
      <c r="B72" s="383"/>
      <c r="C72" s="384"/>
    </row>
    <row r="73" spans="1:3" s="381" customFormat="1" ht="11.25">
      <c r="A73" s="382"/>
      <c r="B73" s="383"/>
      <c r="C73" s="384"/>
    </row>
    <row r="74" spans="1:3" s="381" customFormat="1" ht="11.25">
      <c r="A74" s="382"/>
      <c r="B74" s="383"/>
      <c r="C74" s="384"/>
    </row>
    <row r="75" spans="1:3" s="381" customFormat="1" ht="11.25">
      <c r="A75" s="382"/>
      <c r="B75" s="383"/>
      <c r="C75" s="384"/>
    </row>
    <row r="76" spans="1:3" s="381" customFormat="1" ht="11.25">
      <c r="A76" s="382"/>
      <c r="B76" s="383"/>
      <c r="C76" s="384"/>
    </row>
    <row r="77" spans="1:3" s="381" customFormat="1" ht="11.25">
      <c r="A77" s="382"/>
      <c r="B77" s="383"/>
      <c r="C77" s="384"/>
    </row>
    <row r="78" spans="1:3" s="381" customFormat="1" ht="11.25">
      <c r="A78" s="382"/>
      <c r="B78" s="383"/>
      <c r="C78" s="384"/>
    </row>
    <row r="79" spans="1:7" s="381" customFormat="1" ht="11.25">
      <c r="A79" s="382"/>
      <c r="B79" s="383"/>
      <c r="C79" s="384"/>
      <c r="G79" s="381">
        <f>G10+G77</f>
        <v>0</v>
      </c>
    </row>
    <row r="80" spans="1:3" s="381" customFormat="1" ht="11.25">
      <c r="A80" s="382"/>
      <c r="B80" s="383"/>
      <c r="C80" s="384"/>
    </row>
    <row r="81" spans="1:3" s="381" customFormat="1" ht="11.25">
      <c r="A81" s="382"/>
      <c r="B81" s="383"/>
      <c r="C81" s="384"/>
    </row>
    <row r="82" spans="1:3" s="381" customFormat="1" ht="11.25">
      <c r="A82" s="382"/>
      <c r="B82" s="383"/>
      <c r="C82" s="384"/>
    </row>
    <row r="83" spans="1:3" s="381" customFormat="1" ht="11.25">
      <c r="A83" s="382"/>
      <c r="B83" s="383"/>
      <c r="C83" s="384"/>
    </row>
    <row r="84" spans="1:3" s="381" customFormat="1" ht="11.25">
      <c r="A84" s="382"/>
      <c r="B84" s="383"/>
      <c r="C84" s="384"/>
    </row>
    <row r="85" spans="1:3" s="381" customFormat="1" ht="11.25">
      <c r="A85" s="382"/>
      <c r="B85" s="383"/>
      <c r="C85" s="384"/>
    </row>
    <row r="86" spans="1:3" s="381" customFormat="1" ht="11.25">
      <c r="A86" s="382"/>
      <c r="B86" s="383"/>
      <c r="C86" s="384"/>
    </row>
    <row r="87" spans="1:3" s="381" customFormat="1" ht="11.25">
      <c r="A87" s="382"/>
      <c r="B87" s="383"/>
      <c r="C87" s="384"/>
    </row>
    <row r="88" spans="1:3" s="381" customFormat="1" ht="11.25">
      <c r="A88" s="382"/>
      <c r="B88" s="383"/>
      <c r="C88" s="384"/>
    </row>
    <row r="89" spans="1:3" s="381" customFormat="1" ht="11.25">
      <c r="A89" s="382"/>
      <c r="B89" s="383"/>
      <c r="C89" s="384"/>
    </row>
    <row r="90" spans="1:3" s="381" customFormat="1" ht="11.25">
      <c r="A90" s="382"/>
      <c r="B90" s="383"/>
      <c r="C90" s="384"/>
    </row>
    <row r="91" spans="1:3" s="381" customFormat="1" ht="11.25">
      <c r="A91" s="382"/>
      <c r="B91" s="383"/>
      <c r="C91" s="384"/>
    </row>
    <row r="92" spans="1:3" s="381" customFormat="1" ht="11.25">
      <c r="A92" s="382"/>
      <c r="B92" s="383"/>
      <c r="C92" s="384"/>
    </row>
    <row r="93" spans="1:3" s="381" customFormat="1" ht="11.25">
      <c r="A93" s="382"/>
      <c r="B93" s="383"/>
      <c r="C93" s="384"/>
    </row>
    <row r="94" spans="1:3" s="381" customFormat="1" ht="11.25">
      <c r="A94" s="382"/>
      <c r="B94" s="383"/>
      <c r="C94" s="384"/>
    </row>
    <row r="95" spans="1:3" s="381" customFormat="1" ht="11.25">
      <c r="A95" s="382"/>
      <c r="B95" s="383"/>
      <c r="C95" s="384"/>
    </row>
    <row r="96" spans="1:3" s="381" customFormat="1" ht="11.25">
      <c r="A96" s="382"/>
      <c r="B96" s="383"/>
      <c r="C96" s="384"/>
    </row>
    <row r="97" spans="1:3" s="381" customFormat="1" ht="11.25">
      <c r="A97" s="382"/>
      <c r="B97" s="383"/>
      <c r="C97" s="384"/>
    </row>
    <row r="98" spans="1:3" s="381" customFormat="1" ht="11.25">
      <c r="A98" s="382"/>
      <c r="B98" s="383"/>
      <c r="C98" s="384"/>
    </row>
    <row r="99" spans="1:3" s="381" customFormat="1" ht="11.25">
      <c r="A99" s="382"/>
      <c r="B99" s="383"/>
      <c r="C99" s="384"/>
    </row>
    <row r="100" spans="1:3" s="381" customFormat="1" ht="11.25">
      <c r="A100" s="382"/>
      <c r="B100" s="383"/>
      <c r="C100" s="384"/>
    </row>
    <row r="101" spans="1:3" s="381" customFormat="1" ht="11.25">
      <c r="A101" s="382"/>
      <c r="B101" s="383"/>
      <c r="C101" s="384"/>
    </row>
    <row r="102" spans="1:3" s="381" customFormat="1" ht="11.25">
      <c r="A102" s="382"/>
      <c r="B102" s="383"/>
      <c r="C102" s="384"/>
    </row>
    <row r="103" spans="1:3" s="381" customFormat="1" ht="11.25">
      <c r="A103" s="382"/>
      <c r="B103" s="383"/>
      <c r="C103" s="384"/>
    </row>
    <row r="104" spans="1:3" s="381" customFormat="1" ht="11.25">
      <c r="A104" s="382"/>
      <c r="B104" s="383"/>
      <c r="C104" s="384"/>
    </row>
    <row r="105" spans="1:3" s="381" customFormat="1" ht="11.25">
      <c r="A105" s="382"/>
      <c r="B105" s="383"/>
      <c r="C105" s="384"/>
    </row>
    <row r="106" spans="1:3" s="381" customFormat="1" ht="11.25">
      <c r="A106" s="382"/>
      <c r="B106" s="383"/>
      <c r="C106" s="384"/>
    </row>
    <row r="107" spans="1:3" s="381" customFormat="1" ht="11.25">
      <c r="A107" s="382"/>
      <c r="B107" s="383"/>
      <c r="C107" s="384"/>
    </row>
    <row r="108" spans="1:3" s="381" customFormat="1" ht="11.25">
      <c r="A108" s="382"/>
      <c r="B108" s="383"/>
      <c r="C108" s="384"/>
    </row>
    <row r="109" spans="1:3" s="381" customFormat="1" ht="11.25">
      <c r="A109" s="382"/>
      <c r="B109" s="383"/>
      <c r="C109" s="384"/>
    </row>
    <row r="110" spans="1:3" s="381" customFormat="1" ht="11.25">
      <c r="A110" s="382"/>
      <c r="B110" s="383"/>
      <c r="C110" s="384"/>
    </row>
    <row r="111" spans="1:3" s="381" customFormat="1" ht="11.25">
      <c r="A111" s="382"/>
      <c r="B111" s="383"/>
      <c r="C111" s="384"/>
    </row>
    <row r="112" spans="1:3" s="381" customFormat="1" ht="11.25">
      <c r="A112" s="382"/>
      <c r="B112" s="383"/>
      <c r="C112" s="384"/>
    </row>
    <row r="113" spans="1:3" s="381" customFormat="1" ht="11.25">
      <c r="A113" s="382"/>
      <c r="B113" s="383"/>
      <c r="C113" s="384"/>
    </row>
    <row r="114" spans="1:3" s="381" customFormat="1" ht="11.25">
      <c r="A114" s="382"/>
      <c r="B114" s="383"/>
      <c r="C114" s="384"/>
    </row>
    <row r="115" spans="1:3" s="381" customFormat="1" ht="11.25">
      <c r="A115" s="382"/>
      <c r="B115" s="383"/>
      <c r="C115" s="384"/>
    </row>
    <row r="116" spans="1:3" s="381" customFormat="1" ht="11.25">
      <c r="A116" s="382"/>
      <c r="B116" s="383"/>
      <c r="C116" s="384"/>
    </row>
    <row r="117" spans="1:3" s="381" customFormat="1" ht="11.25">
      <c r="A117" s="382"/>
      <c r="B117" s="383"/>
      <c r="C117" s="384"/>
    </row>
    <row r="118" spans="1:3" s="381" customFormat="1" ht="11.25">
      <c r="A118" s="382"/>
      <c r="B118" s="383"/>
      <c r="C118" s="384"/>
    </row>
    <row r="119" spans="1:3" s="381" customFormat="1" ht="11.25">
      <c r="A119" s="382"/>
      <c r="B119" s="383"/>
      <c r="C119" s="384"/>
    </row>
    <row r="120" spans="1:3" s="381" customFormat="1" ht="11.25">
      <c r="A120" s="382"/>
      <c r="B120" s="383"/>
      <c r="C120" s="384"/>
    </row>
    <row r="121" spans="1:3" s="381" customFormat="1" ht="11.25">
      <c r="A121" s="382"/>
      <c r="B121" s="383"/>
      <c r="C121" s="384"/>
    </row>
    <row r="122" spans="1:3" s="381" customFormat="1" ht="11.25">
      <c r="A122" s="382"/>
      <c r="B122" s="383"/>
      <c r="C122" s="384"/>
    </row>
    <row r="123" spans="1:3" s="381" customFormat="1" ht="11.25">
      <c r="A123" s="382"/>
      <c r="B123" s="383"/>
      <c r="C123" s="384"/>
    </row>
    <row r="124" spans="1:3" s="381" customFormat="1" ht="11.25">
      <c r="A124" s="382"/>
      <c r="B124" s="383"/>
      <c r="C124" s="384"/>
    </row>
    <row r="125" spans="1:3" s="381" customFormat="1" ht="11.25">
      <c r="A125" s="382"/>
      <c r="B125" s="383"/>
      <c r="C125" s="384"/>
    </row>
    <row r="126" spans="1:3" s="381" customFormat="1" ht="11.25">
      <c r="A126" s="382"/>
      <c r="B126" s="383"/>
      <c r="C126" s="384"/>
    </row>
    <row r="127" spans="1:3" s="381" customFormat="1" ht="11.25">
      <c r="A127" s="382"/>
      <c r="B127" s="383"/>
      <c r="C127" s="384"/>
    </row>
    <row r="128" spans="1:3" s="381" customFormat="1" ht="11.25">
      <c r="A128" s="382"/>
      <c r="B128" s="383"/>
      <c r="C128" s="384"/>
    </row>
    <row r="129" spans="1:3" s="381" customFormat="1" ht="11.25">
      <c r="A129" s="382"/>
      <c r="B129" s="383"/>
      <c r="C129" s="384"/>
    </row>
    <row r="130" spans="1:3" s="381" customFormat="1" ht="11.25">
      <c r="A130" s="382"/>
      <c r="B130" s="383"/>
      <c r="C130" s="384"/>
    </row>
    <row r="131" spans="1:3" s="381" customFormat="1" ht="11.25">
      <c r="A131" s="382"/>
      <c r="B131" s="383"/>
      <c r="C131" s="384"/>
    </row>
    <row r="132" spans="1:3" s="381" customFormat="1" ht="11.25">
      <c r="A132" s="382"/>
      <c r="B132" s="383"/>
      <c r="C132" s="384"/>
    </row>
    <row r="133" spans="1:3" s="381" customFormat="1" ht="11.25">
      <c r="A133" s="382"/>
      <c r="B133" s="383"/>
      <c r="C133" s="384"/>
    </row>
    <row r="134" spans="1:3" s="381" customFormat="1" ht="11.25">
      <c r="A134" s="382"/>
      <c r="B134" s="383"/>
      <c r="C134" s="384"/>
    </row>
    <row r="135" spans="1:3" s="381" customFormat="1" ht="11.25">
      <c r="A135" s="382"/>
      <c r="B135" s="383"/>
      <c r="C135" s="384"/>
    </row>
    <row r="136" spans="1:3" s="381" customFormat="1" ht="11.25">
      <c r="A136" s="382"/>
      <c r="B136" s="383"/>
      <c r="C136" s="384"/>
    </row>
    <row r="137" spans="1:3" s="381" customFormat="1" ht="11.25">
      <c r="A137" s="382"/>
      <c r="B137" s="383"/>
      <c r="C137" s="384"/>
    </row>
    <row r="138" spans="1:3" s="381" customFormat="1" ht="11.25">
      <c r="A138" s="382"/>
      <c r="B138" s="383"/>
      <c r="C138" s="384"/>
    </row>
    <row r="139" spans="1:3" s="381" customFormat="1" ht="11.25">
      <c r="A139" s="382"/>
      <c r="B139" s="383"/>
      <c r="C139" s="384"/>
    </row>
    <row r="140" spans="1:3" s="381" customFormat="1" ht="11.25">
      <c r="A140" s="382"/>
      <c r="B140" s="383"/>
      <c r="C140" s="384"/>
    </row>
    <row r="141" spans="1:3" s="381" customFormat="1" ht="11.25">
      <c r="A141" s="382"/>
      <c r="B141" s="383"/>
      <c r="C141" s="384"/>
    </row>
    <row r="142" spans="1:3" s="381" customFormat="1" ht="11.25">
      <c r="A142" s="382"/>
      <c r="B142" s="383"/>
      <c r="C142" s="384"/>
    </row>
    <row r="143" spans="1:3" s="381" customFormat="1" ht="11.25">
      <c r="A143" s="382"/>
      <c r="B143" s="383"/>
      <c r="C143" s="384"/>
    </row>
    <row r="144" spans="1:3" s="381" customFormat="1" ht="11.25">
      <c r="A144" s="382"/>
      <c r="B144" s="383"/>
      <c r="C144" s="384"/>
    </row>
    <row r="145" spans="1:3" s="381" customFormat="1" ht="11.25">
      <c r="A145" s="382"/>
      <c r="B145" s="383"/>
      <c r="C145" s="384"/>
    </row>
    <row r="146" spans="1:3" s="381" customFormat="1" ht="11.25">
      <c r="A146" s="382"/>
      <c r="B146" s="383"/>
      <c r="C146" s="384"/>
    </row>
    <row r="147" spans="1:3" s="381" customFormat="1" ht="11.25">
      <c r="A147" s="382"/>
      <c r="B147" s="383"/>
      <c r="C147" s="384"/>
    </row>
    <row r="148" spans="1:3" s="381" customFormat="1" ht="11.25">
      <c r="A148" s="382"/>
      <c r="B148" s="383"/>
      <c r="C148" s="384"/>
    </row>
    <row r="149" spans="1:3" s="381" customFormat="1" ht="11.25">
      <c r="A149" s="382"/>
      <c r="B149" s="383"/>
      <c r="C149" s="384"/>
    </row>
    <row r="150" spans="1:3" s="381" customFormat="1" ht="11.25">
      <c r="A150" s="382"/>
      <c r="B150" s="383"/>
      <c r="C150" s="384"/>
    </row>
    <row r="151" spans="1:3" s="381" customFormat="1" ht="11.25">
      <c r="A151" s="382"/>
      <c r="B151" s="383"/>
      <c r="C151" s="384"/>
    </row>
    <row r="152" spans="1:3" s="381" customFormat="1" ht="11.25">
      <c r="A152" s="382"/>
      <c r="B152" s="383"/>
      <c r="C152" s="384"/>
    </row>
    <row r="153" spans="1:3" s="381" customFormat="1" ht="11.25">
      <c r="A153" s="382"/>
      <c r="B153" s="383"/>
      <c r="C153" s="384"/>
    </row>
    <row r="154" spans="1:3" s="381" customFormat="1" ht="11.25">
      <c r="A154" s="382"/>
      <c r="B154" s="383"/>
      <c r="C154" s="384"/>
    </row>
    <row r="155" spans="1:3" s="381" customFormat="1" ht="11.25">
      <c r="A155" s="382"/>
      <c r="B155" s="383"/>
      <c r="C155" s="384"/>
    </row>
    <row r="156" spans="1:3" s="381" customFormat="1" ht="11.25">
      <c r="A156" s="382"/>
      <c r="B156" s="383"/>
      <c r="C156" s="384"/>
    </row>
    <row r="157" spans="1:3" s="381" customFormat="1" ht="11.25">
      <c r="A157" s="382"/>
      <c r="B157" s="383"/>
      <c r="C157" s="384"/>
    </row>
    <row r="158" spans="1:3" s="381" customFormat="1" ht="11.25">
      <c r="A158" s="382"/>
      <c r="B158" s="383"/>
      <c r="C158" s="384"/>
    </row>
    <row r="159" spans="1:3" s="381" customFormat="1" ht="11.25">
      <c r="A159" s="382"/>
      <c r="B159" s="383"/>
      <c r="C159" s="384"/>
    </row>
    <row r="160" spans="1:3" s="381" customFormat="1" ht="11.25">
      <c r="A160" s="382"/>
      <c r="B160" s="383"/>
      <c r="C160" s="384"/>
    </row>
    <row r="161" spans="1:3" s="381" customFormat="1" ht="11.25">
      <c r="A161" s="382"/>
      <c r="B161" s="383"/>
      <c r="C161" s="384"/>
    </row>
    <row r="162" spans="1:3" s="381" customFormat="1" ht="11.25">
      <c r="A162" s="382"/>
      <c r="B162" s="383"/>
      <c r="C162" s="384"/>
    </row>
    <row r="163" spans="1:3" s="381" customFormat="1" ht="11.25">
      <c r="A163" s="382"/>
      <c r="B163" s="383"/>
      <c r="C163" s="384"/>
    </row>
    <row r="164" spans="1:3" s="381" customFormat="1" ht="11.25">
      <c r="A164" s="382"/>
      <c r="B164" s="383"/>
      <c r="C164" s="384"/>
    </row>
    <row r="165" spans="1:3" s="381" customFormat="1" ht="11.25">
      <c r="A165" s="382"/>
      <c r="B165" s="383"/>
      <c r="C165" s="384"/>
    </row>
    <row r="166" spans="1:3" s="381" customFormat="1" ht="11.25">
      <c r="A166" s="382"/>
      <c r="B166" s="383"/>
      <c r="C166" s="384"/>
    </row>
    <row r="167" spans="1:3" s="381" customFormat="1" ht="11.25">
      <c r="A167" s="382"/>
      <c r="B167" s="383"/>
      <c r="C167" s="384"/>
    </row>
    <row r="168" spans="1:3" s="381" customFormat="1" ht="11.25">
      <c r="A168" s="382"/>
      <c r="B168" s="383"/>
      <c r="C168" s="384"/>
    </row>
    <row r="169" spans="1:3" s="381" customFormat="1" ht="11.25">
      <c r="A169" s="382"/>
      <c r="B169" s="383"/>
      <c r="C169" s="384"/>
    </row>
    <row r="170" spans="1:3" s="381" customFormat="1" ht="11.25">
      <c r="A170" s="382"/>
      <c r="B170" s="383"/>
      <c r="C170" s="384"/>
    </row>
    <row r="171" spans="1:3" s="381" customFormat="1" ht="11.25">
      <c r="A171" s="382"/>
      <c r="B171" s="383"/>
      <c r="C171" s="384"/>
    </row>
    <row r="172" spans="1:3" s="381" customFormat="1" ht="11.25">
      <c r="A172" s="382"/>
      <c r="B172" s="383"/>
      <c r="C172" s="384"/>
    </row>
    <row r="173" spans="1:3" s="381" customFormat="1" ht="11.25">
      <c r="A173" s="382"/>
      <c r="B173" s="383"/>
      <c r="C173" s="384"/>
    </row>
    <row r="174" spans="1:3" s="381" customFormat="1" ht="11.25">
      <c r="A174" s="382"/>
      <c r="B174" s="383"/>
      <c r="C174" s="384"/>
    </row>
    <row r="175" spans="1:3" s="381" customFormat="1" ht="11.25">
      <c r="A175" s="382"/>
      <c r="B175" s="383"/>
      <c r="C175" s="384"/>
    </row>
    <row r="176" spans="1:3" s="381" customFormat="1" ht="11.25">
      <c r="A176" s="382"/>
      <c r="B176" s="383"/>
      <c r="C176" s="384"/>
    </row>
    <row r="177" spans="1:3" s="381" customFormat="1" ht="11.25">
      <c r="A177" s="382"/>
      <c r="B177" s="383"/>
      <c r="C177" s="384"/>
    </row>
    <row r="178" spans="1:3" s="381" customFormat="1" ht="11.25">
      <c r="A178" s="382"/>
      <c r="B178" s="383"/>
      <c r="C178" s="384"/>
    </row>
    <row r="179" spans="1:3" s="381" customFormat="1" ht="11.25">
      <c r="A179" s="382"/>
      <c r="B179" s="383"/>
      <c r="C179" s="384"/>
    </row>
    <row r="180" spans="1:3" s="381" customFormat="1" ht="11.25">
      <c r="A180" s="382"/>
      <c r="B180" s="383"/>
      <c r="C180" s="384"/>
    </row>
    <row r="181" spans="1:3" s="381" customFormat="1" ht="11.25">
      <c r="A181" s="382"/>
      <c r="B181" s="383"/>
      <c r="C181" s="384"/>
    </row>
    <row r="182" spans="1:3" s="381" customFormat="1" ht="11.25">
      <c r="A182" s="382"/>
      <c r="B182" s="383"/>
      <c r="C182" s="384"/>
    </row>
    <row r="183" spans="1:3" s="381" customFormat="1" ht="11.25">
      <c r="A183" s="382"/>
      <c r="B183" s="383"/>
      <c r="C183" s="384"/>
    </row>
    <row r="184" spans="1:3" s="381" customFormat="1" ht="11.25">
      <c r="A184" s="382"/>
      <c r="B184" s="383"/>
      <c r="C184" s="384"/>
    </row>
    <row r="185" spans="1:3" s="381" customFormat="1" ht="11.25">
      <c r="A185" s="382"/>
      <c r="B185" s="383"/>
      <c r="C185" s="384"/>
    </row>
    <row r="186" spans="1:3" s="381" customFormat="1" ht="11.25">
      <c r="A186" s="382"/>
      <c r="B186" s="383"/>
      <c r="C186" s="384"/>
    </row>
    <row r="187" spans="1:3" s="381" customFormat="1" ht="11.25">
      <c r="A187" s="382"/>
      <c r="B187" s="383"/>
      <c r="C187" s="384"/>
    </row>
    <row r="188" spans="1:3" s="381" customFormat="1" ht="11.25">
      <c r="A188" s="382"/>
      <c r="B188" s="383"/>
      <c r="C188" s="384"/>
    </row>
    <row r="189" spans="1:3" s="381" customFormat="1" ht="11.25">
      <c r="A189" s="382"/>
      <c r="B189" s="383"/>
      <c r="C189" s="384"/>
    </row>
    <row r="190" spans="1:3" s="381" customFormat="1" ht="11.25">
      <c r="A190" s="382"/>
      <c r="B190" s="383"/>
      <c r="C190" s="384"/>
    </row>
    <row r="191" spans="1:3" s="381" customFormat="1" ht="11.25">
      <c r="A191" s="382"/>
      <c r="B191" s="383"/>
      <c r="C191" s="384"/>
    </row>
    <row r="192" spans="1:3" s="381" customFormat="1" ht="11.25">
      <c r="A192" s="382"/>
      <c r="B192" s="383"/>
      <c r="C192" s="384"/>
    </row>
    <row r="193" spans="1:3" s="381" customFormat="1" ht="11.25">
      <c r="A193" s="382"/>
      <c r="B193" s="383"/>
      <c r="C193" s="384"/>
    </row>
    <row r="194" spans="1:3" s="381" customFormat="1" ht="11.25">
      <c r="A194" s="382"/>
      <c r="B194" s="383"/>
      <c r="C194" s="384"/>
    </row>
    <row r="195" spans="1:3" s="381" customFormat="1" ht="11.25">
      <c r="A195" s="382"/>
      <c r="B195" s="383"/>
      <c r="C195" s="384"/>
    </row>
    <row r="196" spans="1:3" s="381" customFormat="1" ht="11.25">
      <c r="A196" s="382"/>
      <c r="B196" s="383"/>
      <c r="C196" s="384"/>
    </row>
    <row r="197" spans="1:3" s="381" customFormat="1" ht="11.25">
      <c r="A197" s="382"/>
      <c r="B197" s="383"/>
      <c r="C197" s="384"/>
    </row>
    <row r="198" spans="1:3" s="381" customFormat="1" ht="11.25">
      <c r="A198" s="382"/>
      <c r="B198" s="383"/>
      <c r="C198" s="384"/>
    </row>
    <row r="199" spans="1:3" s="381" customFormat="1" ht="11.25">
      <c r="A199" s="382"/>
      <c r="B199" s="383"/>
      <c r="C199" s="384"/>
    </row>
    <row r="200" spans="1:3" s="381" customFormat="1" ht="11.25">
      <c r="A200" s="382"/>
      <c r="B200" s="383"/>
      <c r="C200" s="384"/>
    </row>
    <row r="201" spans="1:3" s="381" customFormat="1" ht="11.25">
      <c r="A201" s="382"/>
      <c r="B201" s="383"/>
      <c r="C201" s="384"/>
    </row>
    <row r="202" spans="1:3" s="381" customFormat="1" ht="11.25">
      <c r="A202" s="382"/>
      <c r="B202" s="383"/>
      <c r="C202" s="384"/>
    </row>
    <row r="203" spans="1:3" s="381" customFormat="1" ht="11.25">
      <c r="A203" s="382"/>
      <c r="B203" s="383"/>
      <c r="C203" s="384"/>
    </row>
    <row r="204" spans="1:3" s="381" customFormat="1" ht="11.25">
      <c r="A204" s="382"/>
      <c r="B204" s="383"/>
      <c r="C204" s="384"/>
    </row>
    <row r="205" spans="1:3" s="381" customFormat="1" ht="11.25">
      <c r="A205" s="382"/>
      <c r="B205" s="383"/>
      <c r="C205" s="384"/>
    </row>
    <row r="206" spans="1:3" s="381" customFormat="1" ht="11.25">
      <c r="A206" s="382"/>
      <c r="B206" s="383"/>
      <c r="C206" s="384"/>
    </row>
    <row r="207" spans="1:3" s="381" customFormat="1" ht="11.25">
      <c r="A207" s="382"/>
      <c r="B207" s="383"/>
      <c r="C207" s="384"/>
    </row>
    <row r="208" spans="1:3" s="381" customFormat="1" ht="11.25">
      <c r="A208" s="382"/>
      <c r="B208" s="383"/>
      <c r="C208" s="384"/>
    </row>
    <row r="209" spans="1:3" s="381" customFormat="1" ht="11.25">
      <c r="A209" s="382"/>
      <c r="B209" s="383"/>
      <c r="C209" s="384"/>
    </row>
    <row r="210" spans="1:3" s="381" customFormat="1" ht="11.25">
      <c r="A210" s="382"/>
      <c r="B210" s="383"/>
      <c r="C210" s="384"/>
    </row>
    <row r="211" spans="1:3" s="381" customFormat="1" ht="11.25">
      <c r="A211" s="382"/>
      <c r="B211" s="383"/>
      <c r="C211" s="384"/>
    </row>
    <row r="212" spans="1:3" s="381" customFormat="1" ht="11.25">
      <c r="A212" s="382"/>
      <c r="B212" s="383"/>
      <c r="C212" s="384"/>
    </row>
    <row r="213" spans="1:3" s="381" customFormat="1" ht="11.25">
      <c r="A213" s="382"/>
      <c r="B213" s="383"/>
      <c r="C213" s="384"/>
    </row>
    <row r="214" spans="1:3" s="381" customFormat="1" ht="11.25">
      <c r="A214" s="382"/>
      <c r="B214" s="383"/>
      <c r="C214" s="384"/>
    </row>
    <row r="215" spans="1:3" s="381" customFormat="1" ht="11.25">
      <c r="A215" s="382"/>
      <c r="B215" s="383"/>
      <c r="C215" s="384"/>
    </row>
    <row r="216" spans="1:3" s="381" customFormat="1" ht="11.25">
      <c r="A216" s="382"/>
      <c r="B216" s="383"/>
      <c r="C216" s="384"/>
    </row>
    <row r="217" spans="1:3" s="381" customFormat="1" ht="11.25">
      <c r="A217" s="382"/>
      <c r="B217" s="383"/>
      <c r="C217" s="384"/>
    </row>
    <row r="218" spans="1:3" s="381" customFormat="1" ht="11.25">
      <c r="A218" s="382"/>
      <c r="B218" s="383"/>
      <c r="C218" s="384"/>
    </row>
    <row r="219" spans="1:3" s="381" customFormat="1" ht="11.25">
      <c r="A219" s="382"/>
      <c r="B219" s="383"/>
      <c r="C219" s="384"/>
    </row>
    <row r="220" spans="1:3" s="381" customFormat="1" ht="11.25">
      <c r="A220" s="382"/>
      <c r="B220" s="383"/>
      <c r="C220" s="384"/>
    </row>
    <row r="221" spans="1:3" s="381" customFormat="1" ht="11.25">
      <c r="A221" s="382"/>
      <c r="B221" s="383"/>
      <c r="C221" s="384"/>
    </row>
    <row r="222" spans="1:3" s="381" customFormat="1" ht="11.25">
      <c r="A222" s="382"/>
      <c r="B222" s="383"/>
      <c r="C222" s="384"/>
    </row>
    <row r="223" spans="1:3" s="381" customFormat="1" ht="11.25">
      <c r="A223" s="382"/>
      <c r="B223" s="383"/>
      <c r="C223" s="384"/>
    </row>
    <row r="224" spans="1:3" s="381" customFormat="1" ht="11.25">
      <c r="A224" s="382"/>
      <c r="B224" s="383"/>
      <c r="C224" s="384"/>
    </row>
    <row r="225" spans="1:3" s="381" customFormat="1" ht="11.25">
      <c r="A225" s="382"/>
      <c r="B225" s="383"/>
      <c r="C225" s="384"/>
    </row>
    <row r="226" spans="1:3" s="381" customFormat="1" ht="11.25">
      <c r="A226" s="382"/>
      <c r="B226" s="383"/>
      <c r="C226" s="384"/>
    </row>
    <row r="227" spans="1:3" s="381" customFormat="1" ht="11.25">
      <c r="A227" s="382"/>
      <c r="B227" s="383"/>
      <c r="C227" s="384"/>
    </row>
    <row r="228" spans="1:3" s="381" customFormat="1" ht="11.25">
      <c r="A228" s="382"/>
      <c r="B228" s="383"/>
      <c r="C228" s="384"/>
    </row>
    <row r="229" spans="1:3" s="381" customFormat="1" ht="11.25">
      <c r="A229" s="382"/>
      <c r="B229" s="383"/>
      <c r="C229" s="384"/>
    </row>
    <row r="230" spans="1:3" s="381" customFormat="1" ht="11.25">
      <c r="A230" s="382"/>
      <c r="B230" s="383"/>
      <c r="C230" s="384"/>
    </row>
    <row r="231" spans="1:3" s="381" customFormat="1" ht="11.25">
      <c r="A231" s="382"/>
      <c r="B231" s="383"/>
      <c r="C231" s="384"/>
    </row>
    <row r="232" spans="1:3" s="381" customFormat="1" ht="11.25">
      <c r="A232" s="382"/>
      <c r="B232" s="383"/>
      <c r="C232" s="384"/>
    </row>
    <row r="233" spans="1:3" s="381" customFormat="1" ht="11.25">
      <c r="A233" s="382"/>
      <c r="B233" s="383"/>
      <c r="C233" s="384"/>
    </row>
    <row r="234" spans="1:3" s="381" customFormat="1" ht="11.25">
      <c r="A234" s="382"/>
      <c r="B234" s="383"/>
      <c r="C234" s="384"/>
    </row>
    <row r="235" spans="1:3" s="381" customFormat="1" ht="11.25">
      <c r="A235" s="382"/>
      <c r="B235" s="383"/>
      <c r="C235" s="384"/>
    </row>
    <row r="236" spans="1:3" s="381" customFormat="1" ht="11.25">
      <c r="A236" s="382"/>
      <c r="B236" s="383"/>
      <c r="C236" s="384"/>
    </row>
    <row r="237" spans="1:3" s="381" customFormat="1" ht="11.25">
      <c r="A237" s="382"/>
      <c r="B237" s="383"/>
      <c r="C237" s="384"/>
    </row>
    <row r="238" spans="1:3" s="381" customFormat="1" ht="11.25">
      <c r="A238" s="382"/>
      <c r="B238" s="383"/>
      <c r="C238" s="384"/>
    </row>
    <row r="239" spans="1:3" s="381" customFormat="1" ht="11.25">
      <c r="A239" s="382"/>
      <c r="B239" s="383"/>
      <c r="C239" s="384"/>
    </row>
    <row r="240" spans="1:3" s="381" customFormat="1" ht="11.25">
      <c r="A240" s="382"/>
      <c r="B240" s="383"/>
      <c r="C240" s="384"/>
    </row>
    <row r="241" spans="1:3" s="381" customFormat="1" ht="11.25">
      <c r="A241" s="382"/>
      <c r="B241" s="383"/>
      <c r="C241" s="384"/>
    </row>
    <row r="242" spans="1:3" s="381" customFormat="1" ht="11.25">
      <c r="A242" s="382"/>
      <c r="B242" s="383"/>
      <c r="C242" s="384"/>
    </row>
    <row r="243" spans="1:3" s="381" customFormat="1" ht="11.25">
      <c r="A243" s="382"/>
      <c r="B243" s="383"/>
      <c r="C243" s="384"/>
    </row>
    <row r="244" spans="1:3" s="381" customFormat="1" ht="11.25">
      <c r="A244" s="382"/>
      <c r="B244" s="383"/>
      <c r="C244" s="384"/>
    </row>
    <row r="245" spans="1:3" s="381" customFormat="1" ht="11.25">
      <c r="A245" s="382"/>
      <c r="B245" s="383"/>
      <c r="C245" s="384"/>
    </row>
    <row r="246" spans="1:3" s="381" customFormat="1" ht="11.25">
      <c r="A246" s="382"/>
      <c r="B246" s="383"/>
      <c r="C246" s="384"/>
    </row>
    <row r="247" spans="1:3" s="381" customFormat="1" ht="11.25">
      <c r="A247" s="382"/>
      <c r="B247" s="383"/>
      <c r="C247" s="384"/>
    </row>
    <row r="248" spans="1:3" s="381" customFormat="1" ht="11.25">
      <c r="A248" s="382"/>
      <c r="B248" s="383"/>
      <c r="C248" s="384"/>
    </row>
    <row r="249" spans="1:3" s="381" customFormat="1" ht="11.25">
      <c r="A249" s="382"/>
      <c r="B249" s="383"/>
      <c r="C249" s="384"/>
    </row>
    <row r="250" spans="1:3" s="381" customFormat="1" ht="11.25">
      <c r="A250" s="382"/>
      <c r="B250" s="383"/>
      <c r="C250" s="384"/>
    </row>
    <row r="251" spans="1:3" s="381" customFormat="1" ht="11.25">
      <c r="A251" s="382"/>
      <c r="B251" s="383"/>
      <c r="C251" s="384"/>
    </row>
    <row r="252" spans="1:3" s="381" customFormat="1" ht="11.25">
      <c r="A252" s="382"/>
      <c r="B252" s="383"/>
      <c r="C252" s="384"/>
    </row>
    <row r="253" spans="1:3" s="381" customFormat="1" ht="11.25">
      <c r="A253" s="382"/>
      <c r="B253" s="383"/>
      <c r="C253" s="384"/>
    </row>
    <row r="254" spans="1:3" s="381" customFormat="1" ht="11.25">
      <c r="A254" s="382"/>
      <c r="B254" s="383"/>
      <c r="C254" s="384"/>
    </row>
    <row r="255" spans="1:3" s="381" customFormat="1" ht="11.25">
      <c r="A255" s="382"/>
      <c r="B255" s="383"/>
      <c r="C255" s="384"/>
    </row>
    <row r="256" spans="1:3" s="381" customFormat="1" ht="11.25">
      <c r="A256" s="382"/>
      <c r="B256" s="383"/>
      <c r="C256" s="384"/>
    </row>
    <row r="257" spans="1:3" s="381" customFormat="1" ht="11.25">
      <c r="A257" s="382"/>
      <c r="B257" s="383"/>
      <c r="C257" s="384"/>
    </row>
    <row r="258" spans="1:3" s="381" customFormat="1" ht="11.25">
      <c r="A258" s="382"/>
      <c r="B258" s="383"/>
      <c r="C258" s="384"/>
    </row>
    <row r="259" spans="1:3" s="381" customFormat="1" ht="11.25">
      <c r="A259" s="382"/>
      <c r="B259" s="383"/>
      <c r="C259" s="384"/>
    </row>
    <row r="260" spans="1:3" s="381" customFormat="1" ht="11.25">
      <c r="A260" s="382"/>
      <c r="B260" s="383"/>
      <c r="C260" s="384"/>
    </row>
    <row r="261" spans="1:3" s="381" customFormat="1" ht="11.25">
      <c r="A261" s="382"/>
      <c r="B261" s="383"/>
      <c r="C261" s="384"/>
    </row>
    <row r="262" spans="1:3" s="381" customFormat="1" ht="11.25">
      <c r="A262" s="382"/>
      <c r="B262" s="383"/>
      <c r="C262" s="384"/>
    </row>
    <row r="263" spans="1:3" s="381" customFormat="1" ht="11.25">
      <c r="A263" s="382"/>
      <c r="B263" s="383"/>
      <c r="C263" s="384"/>
    </row>
    <row r="264" spans="1:3" s="381" customFormat="1" ht="11.25">
      <c r="A264" s="382"/>
      <c r="B264" s="383"/>
      <c r="C264" s="384"/>
    </row>
    <row r="265" spans="1:3" s="381" customFormat="1" ht="11.25">
      <c r="A265" s="382"/>
      <c r="B265" s="383"/>
      <c r="C265" s="384"/>
    </row>
    <row r="266" spans="1:3" s="381" customFormat="1" ht="11.25">
      <c r="A266" s="382"/>
      <c r="B266" s="383"/>
      <c r="C266" s="384"/>
    </row>
    <row r="267" spans="1:3" s="381" customFormat="1" ht="11.25">
      <c r="A267" s="382"/>
      <c r="B267" s="383"/>
      <c r="C267" s="384"/>
    </row>
    <row r="268" spans="1:3" s="381" customFormat="1" ht="11.25">
      <c r="A268" s="382"/>
      <c r="B268" s="383"/>
      <c r="C268" s="384"/>
    </row>
    <row r="269" spans="1:3" s="381" customFormat="1" ht="11.25">
      <c r="A269" s="382"/>
      <c r="B269" s="383"/>
      <c r="C269" s="384"/>
    </row>
    <row r="270" spans="1:3" s="381" customFormat="1" ht="11.25">
      <c r="A270" s="382"/>
      <c r="B270" s="383"/>
      <c r="C270" s="384"/>
    </row>
    <row r="271" spans="1:3" s="381" customFormat="1" ht="11.25">
      <c r="A271" s="382"/>
      <c r="B271" s="383"/>
      <c r="C271" s="384"/>
    </row>
    <row r="272" spans="1:3" s="381" customFormat="1" ht="11.25">
      <c r="A272" s="382"/>
      <c r="B272" s="383"/>
      <c r="C272" s="384"/>
    </row>
    <row r="273" spans="1:3" s="381" customFormat="1" ht="11.25">
      <c r="A273" s="382"/>
      <c r="B273" s="383"/>
      <c r="C273" s="384"/>
    </row>
    <row r="274" spans="1:3" s="381" customFormat="1" ht="11.25">
      <c r="A274" s="382"/>
      <c r="B274" s="383"/>
      <c r="C274" s="384"/>
    </row>
    <row r="275" spans="1:3" s="381" customFormat="1" ht="11.25">
      <c r="A275" s="382"/>
      <c r="B275" s="383"/>
      <c r="C275" s="384"/>
    </row>
    <row r="276" spans="1:3" s="381" customFormat="1" ht="11.25">
      <c r="A276" s="382"/>
      <c r="B276" s="383"/>
      <c r="C276" s="384"/>
    </row>
    <row r="277" spans="1:3" s="381" customFormat="1" ht="11.25">
      <c r="A277" s="382"/>
      <c r="B277" s="383"/>
      <c r="C277" s="384"/>
    </row>
    <row r="278" spans="1:3" s="381" customFormat="1" ht="11.25">
      <c r="A278" s="382"/>
      <c r="B278" s="383"/>
      <c r="C278" s="384"/>
    </row>
    <row r="279" spans="1:3" s="381" customFormat="1" ht="11.25">
      <c r="A279" s="382"/>
      <c r="B279" s="383"/>
      <c r="C279" s="384"/>
    </row>
    <row r="280" spans="1:3" s="381" customFormat="1" ht="11.25">
      <c r="A280" s="382"/>
      <c r="B280" s="383"/>
      <c r="C280" s="384"/>
    </row>
    <row r="281" spans="1:3" s="381" customFormat="1" ht="11.25">
      <c r="A281" s="382"/>
      <c r="B281" s="383"/>
      <c r="C281" s="384"/>
    </row>
    <row r="282" spans="1:3" s="381" customFormat="1" ht="11.25">
      <c r="A282" s="382"/>
      <c r="B282" s="383"/>
      <c r="C282" s="384"/>
    </row>
    <row r="283" spans="1:3" s="381" customFormat="1" ht="11.25">
      <c r="A283" s="382"/>
      <c r="B283" s="383"/>
      <c r="C283" s="384"/>
    </row>
    <row r="284" spans="1:3" s="381" customFormat="1" ht="11.25">
      <c r="A284" s="382"/>
      <c r="B284" s="383"/>
      <c r="C284" s="384"/>
    </row>
    <row r="285" spans="1:3" s="381" customFormat="1" ht="11.25">
      <c r="A285" s="382"/>
      <c r="B285" s="383"/>
      <c r="C285" s="384"/>
    </row>
    <row r="286" spans="1:3" s="381" customFormat="1" ht="11.25">
      <c r="A286" s="382"/>
      <c r="B286" s="383"/>
      <c r="C286" s="384"/>
    </row>
    <row r="287" spans="1:3" s="381" customFormat="1" ht="11.25">
      <c r="A287" s="382"/>
      <c r="B287" s="383"/>
      <c r="C287" s="384"/>
    </row>
    <row r="288" spans="1:3" s="381" customFormat="1" ht="11.25">
      <c r="A288" s="382"/>
      <c r="B288" s="383"/>
      <c r="C288" s="384"/>
    </row>
    <row r="289" spans="1:3" s="381" customFormat="1" ht="11.25">
      <c r="A289" s="382"/>
      <c r="B289" s="383"/>
      <c r="C289" s="384"/>
    </row>
    <row r="290" spans="1:3" s="381" customFormat="1" ht="11.25">
      <c r="A290" s="382"/>
      <c r="B290" s="383"/>
      <c r="C290" s="384"/>
    </row>
    <row r="291" spans="1:3" s="381" customFormat="1" ht="11.25">
      <c r="A291" s="382"/>
      <c r="B291" s="383"/>
      <c r="C291" s="384"/>
    </row>
    <row r="292" spans="1:3" s="381" customFormat="1" ht="11.25">
      <c r="A292" s="382"/>
      <c r="B292" s="383"/>
      <c r="C292" s="384"/>
    </row>
    <row r="293" spans="1:3" s="381" customFormat="1" ht="11.25">
      <c r="A293" s="382"/>
      <c r="B293" s="383"/>
      <c r="C293" s="384"/>
    </row>
    <row r="294" spans="1:3" s="381" customFormat="1" ht="11.25">
      <c r="A294" s="382"/>
      <c r="B294" s="383"/>
      <c r="C294" s="384"/>
    </row>
    <row r="295" spans="1:3" s="381" customFormat="1" ht="11.25">
      <c r="A295" s="382"/>
      <c r="B295" s="383"/>
      <c r="C295" s="384"/>
    </row>
    <row r="296" spans="1:3" s="381" customFormat="1" ht="11.25">
      <c r="A296" s="382"/>
      <c r="B296" s="383"/>
      <c r="C296" s="384"/>
    </row>
    <row r="297" spans="1:3" s="381" customFormat="1" ht="11.25">
      <c r="A297" s="382"/>
      <c r="B297" s="383"/>
      <c r="C297" s="384"/>
    </row>
    <row r="298" spans="1:3" s="381" customFormat="1" ht="11.25">
      <c r="A298" s="382"/>
      <c r="B298" s="383"/>
      <c r="C298" s="384"/>
    </row>
    <row r="299" spans="1:3" s="381" customFormat="1" ht="11.25">
      <c r="A299" s="382"/>
      <c r="B299" s="383"/>
      <c r="C299" s="384"/>
    </row>
    <row r="300" spans="1:3" s="381" customFormat="1" ht="11.25">
      <c r="A300" s="382"/>
      <c r="B300" s="383"/>
      <c r="C300" s="384"/>
    </row>
    <row r="301" spans="1:3" s="381" customFormat="1" ht="11.25">
      <c r="A301" s="382"/>
      <c r="B301" s="383"/>
      <c r="C301" s="384"/>
    </row>
    <row r="302" spans="1:3" s="381" customFormat="1" ht="11.25">
      <c r="A302" s="382"/>
      <c r="B302" s="383"/>
      <c r="C302" s="384"/>
    </row>
    <row r="303" spans="1:3" s="381" customFormat="1" ht="11.25">
      <c r="A303" s="382"/>
      <c r="B303" s="383"/>
      <c r="C303" s="384"/>
    </row>
    <row r="304" spans="1:3" s="381" customFormat="1" ht="11.25">
      <c r="A304" s="382"/>
      <c r="B304" s="383"/>
      <c r="C304" s="384"/>
    </row>
    <row r="305" spans="1:3" s="381" customFormat="1" ht="11.25">
      <c r="A305" s="382"/>
      <c r="B305" s="383"/>
      <c r="C305" s="384"/>
    </row>
    <row r="306" spans="1:3" s="381" customFormat="1" ht="11.25">
      <c r="A306" s="382"/>
      <c r="B306" s="383"/>
      <c r="C306" s="384"/>
    </row>
    <row r="307" spans="1:3" s="381" customFormat="1" ht="11.25">
      <c r="A307" s="382"/>
      <c r="B307" s="383"/>
      <c r="C307" s="384"/>
    </row>
    <row r="308" spans="1:3" s="381" customFormat="1" ht="11.25">
      <c r="A308" s="382"/>
      <c r="B308" s="383"/>
      <c r="C308" s="384"/>
    </row>
    <row r="309" spans="1:3" s="381" customFormat="1" ht="11.25">
      <c r="A309" s="382"/>
      <c r="B309" s="383"/>
      <c r="C309" s="384"/>
    </row>
    <row r="310" spans="1:3" s="381" customFormat="1" ht="11.25">
      <c r="A310" s="382"/>
      <c r="B310" s="383"/>
      <c r="C310" s="384"/>
    </row>
    <row r="311" spans="1:3" s="381" customFormat="1" ht="11.25">
      <c r="A311" s="382"/>
      <c r="B311" s="383"/>
      <c r="C311" s="384"/>
    </row>
    <row r="312" spans="1:3" s="381" customFormat="1" ht="11.25">
      <c r="A312" s="382"/>
      <c r="B312" s="383"/>
      <c r="C312" s="384"/>
    </row>
    <row r="313" spans="1:3" s="381" customFormat="1" ht="11.25">
      <c r="A313" s="382"/>
      <c r="B313" s="383"/>
      <c r="C313" s="384"/>
    </row>
    <row r="314" spans="1:3" s="381" customFormat="1" ht="11.25">
      <c r="A314" s="382"/>
      <c r="B314" s="383"/>
      <c r="C314" s="384"/>
    </row>
    <row r="315" spans="1:3" s="381" customFormat="1" ht="11.25">
      <c r="A315" s="382"/>
      <c r="B315" s="383"/>
      <c r="C315" s="384"/>
    </row>
    <row r="316" spans="1:3" s="381" customFormat="1" ht="11.25">
      <c r="A316" s="382"/>
      <c r="B316" s="383"/>
      <c r="C316" s="384"/>
    </row>
    <row r="317" spans="1:3" s="381" customFormat="1" ht="11.25">
      <c r="A317" s="382"/>
      <c r="B317" s="383"/>
      <c r="C317" s="384"/>
    </row>
    <row r="318" spans="1:3" s="381" customFormat="1" ht="11.25">
      <c r="A318" s="382"/>
      <c r="B318" s="383"/>
      <c r="C318" s="384"/>
    </row>
    <row r="319" spans="1:3" s="381" customFormat="1" ht="11.25">
      <c r="A319" s="382"/>
      <c r="B319" s="383"/>
      <c r="C319" s="384"/>
    </row>
    <row r="320" spans="1:3" s="381" customFormat="1" ht="11.25">
      <c r="A320" s="382"/>
      <c r="B320" s="383"/>
      <c r="C320" s="384"/>
    </row>
    <row r="321" spans="1:3" s="381" customFormat="1" ht="11.25">
      <c r="A321" s="382"/>
      <c r="B321" s="383"/>
      <c r="C321" s="384"/>
    </row>
    <row r="322" spans="1:3" s="381" customFormat="1" ht="11.25">
      <c r="A322" s="382"/>
      <c r="B322" s="383"/>
      <c r="C322" s="384"/>
    </row>
    <row r="323" spans="1:3" s="381" customFormat="1" ht="11.25">
      <c r="A323" s="382"/>
      <c r="B323" s="383"/>
      <c r="C323" s="384"/>
    </row>
    <row r="324" spans="1:3" s="381" customFormat="1" ht="11.25">
      <c r="A324" s="382"/>
      <c r="B324" s="383"/>
      <c r="C324" s="384"/>
    </row>
    <row r="325" spans="1:3" s="381" customFormat="1" ht="11.25">
      <c r="A325" s="382"/>
      <c r="B325" s="383"/>
      <c r="C325" s="384"/>
    </row>
    <row r="326" spans="1:3" s="381" customFormat="1" ht="11.25">
      <c r="A326" s="382"/>
      <c r="B326" s="383"/>
      <c r="C326" s="384"/>
    </row>
    <row r="327" spans="1:3" s="381" customFormat="1" ht="11.25">
      <c r="A327" s="382"/>
      <c r="B327" s="383"/>
      <c r="C327" s="384"/>
    </row>
    <row r="328" spans="1:3" s="381" customFormat="1" ht="11.25">
      <c r="A328" s="382"/>
      <c r="B328" s="383"/>
      <c r="C328" s="384"/>
    </row>
    <row r="329" spans="1:3" s="381" customFormat="1" ht="11.25">
      <c r="A329" s="382"/>
      <c r="B329" s="383"/>
      <c r="C329" s="384"/>
    </row>
    <row r="330" spans="1:3" s="381" customFormat="1" ht="11.25">
      <c r="A330" s="382"/>
      <c r="B330" s="383"/>
      <c r="C330" s="384"/>
    </row>
    <row r="331" spans="1:3" s="381" customFormat="1" ht="11.25">
      <c r="A331" s="382"/>
      <c r="B331" s="383"/>
      <c r="C331" s="384"/>
    </row>
    <row r="332" spans="1:3" s="381" customFormat="1" ht="11.25">
      <c r="A332" s="382"/>
      <c r="B332" s="383"/>
      <c r="C332" s="384"/>
    </row>
    <row r="333" spans="1:3" s="381" customFormat="1" ht="11.25">
      <c r="A333" s="382"/>
      <c r="B333" s="383"/>
      <c r="C333" s="384"/>
    </row>
    <row r="334" spans="1:3" s="381" customFormat="1" ht="11.25">
      <c r="A334" s="382"/>
      <c r="B334" s="383"/>
      <c r="C334" s="384"/>
    </row>
    <row r="335" spans="1:3" s="381" customFormat="1" ht="11.25">
      <c r="A335" s="382"/>
      <c r="B335" s="383"/>
      <c r="C335" s="384"/>
    </row>
    <row r="336" spans="1:3" s="381" customFormat="1" ht="11.25">
      <c r="A336" s="382"/>
      <c r="B336" s="383"/>
      <c r="C336" s="384"/>
    </row>
    <row r="337" spans="1:3" s="381" customFormat="1" ht="11.25">
      <c r="A337" s="382"/>
      <c r="B337" s="383"/>
      <c r="C337" s="384"/>
    </row>
    <row r="338" spans="1:3" s="381" customFormat="1" ht="11.25">
      <c r="A338" s="382"/>
      <c r="B338" s="383"/>
      <c r="C338" s="384"/>
    </row>
    <row r="339" spans="1:3" s="381" customFormat="1" ht="11.25">
      <c r="A339" s="382"/>
      <c r="B339" s="383"/>
      <c r="C339" s="384"/>
    </row>
    <row r="340" spans="1:3" s="381" customFormat="1" ht="11.25">
      <c r="A340" s="382"/>
      <c r="B340" s="383"/>
      <c r="C340" s="384"/>
    </row>
    <row r="341" spans="1:3" s="381" customFormat="1" ht="11.25">
      <c r="A341" s="382"/>
      <c r="B341" s="383"/>
      <c r="C341" s="384"/>
    </row>
    <row r="342" spans="1:3" s="381" customFormat="1" ht="11.25">
      <c r="A342" s="382"/>
      <c r="B342" s="383"/>
      <c r="C342" s="384"/>
    </row>
    <row r="343" spans="1:3" s="381" customFormat="1" ht="11.25">
      <c r="A343" s="382"/>
      <c r="B343" s="383"/>
      <c r="C343" s="384"/>
    </row>
    <row r="344" spans="1:3" s="381" customFormat="1" ht="11.25">
      <c r="A344" s="382"/>
      <c r="B344" s="383"/>
      <c r="C344" s="384"/>
    </row>
    <row r="345" spans="1:3" s="381" customFormat="1" ht="11.25">
      <c r="A345" s="382"/>
      <c r="B345" s="383"/>
      <c r="C345" s="384"/>
    </row>
    <row r="346" spans="1:3" s="381" customFormat="1" ht="11.25">
      <c r="A346" s="382"/>
      <c r="B346" s="383"/>
      <c r="C346" s="384"/>
    </row>
    <row r="347" spans="1:3" s="381" customFormat="1" ht="11.25">
      <c r="A347" s="382"/>
      <c r="B347" s="383"/>
      <c r="C347" s="384"/>
    </row>
    <row r="348" spans="1:3" s="381" customFormat="1" ht="11.25">
      <c r="A348" s="382"/>
      <c r="B348" s="383"/>
      <c r="C348" s="384"/>
    </row>
    <row r="349" spans="1:3" s="381" customFormat="1" ht="11.25">
      <c r="A349" s="382"/>
      <c r="B349" s="383"/>
      <c r="C349" s="384"/>
    </row>
    <row r="350" spans="1:3" s="381" customFormat="1" ht="11.25">
      <c r="A350" s="382"/>
      <c r="B350" s="383"/>
      <c r="C350" s="384"/>
    </row>
    <row r="351" spans="1:3" s="381" customFormat="1" ht="11.25">
      <c r="A351" s="382"/>
      <c r="B351" s="383"/>
      <c r="C351" s="384"/>
    </row>
    <row r="352" spans="1:3" s="381" customFormat="1" ht="11.25">
      <c r="A352" s="382"/>
      <c r="B352" s="383"/>
      <c r="C352" s="384"/>
    </row>
    <row r="353" spans="1:3" s="381" customFormat="1" ht="11.25">
      <c r="A353" s="382"/>
      <c r="B353" s="383"/>
      <c r="C353" s="384"/>
    </row>
    <row r="354" spans="1:3" s="381" customFormat="1" ht="11.25">
      <c r="A354" s="382"/>
      <c r="B354" s="383"/>
      <c r="C354" s="384"/>
    </row>
    <row r="355" spans="1:3" s="381" customFormat="1" ht="11.25">
      <c r="A355" s="382"/>
      <c r="B355" s="383"/>
      <c r="C355" s="384"/>
    </row>
    <row r="356" spans="1:3" s="381" customFormat="1" ht="11.25">
      <c r="A356" s="382"/>
      <c r="B356" s="383"/>
      <c r="C356" s="384"/>
    </row>
    <row r="357" spans="1:3" s="381" customFormat="1" ht="11.25">
      <c r="A357" s="382"/>
      <c r="B357" s="383"/>
      <c r="C357" s="384"/>
    </row>
    <row r="358" spans="1:3" s="381" customFormat="1" ht="11.25">
      <c r="A358" s="382"/>
      <c r="B358" s="383"/>
      <c r="C358" s="384"/>
    </row>
    <row r="359" spans="1:3" s="381" customFormat="1" ht="11.25">
      <c r="A359" s="382"/>
      <c r="B359" s="383"/>
      <c r="C359" s="384"/>
    </row>
    <row r="360" spans="1:3" s="381" customFormat="1" ht="11.25">
      <c r="A360" s="382"/>
      <c r="B360" s="383"/>
      <c r="C360" s="384"/>
    </row>
    <row r="361" spans="1:3" s="381" customFormat="1" ht="11.25">
      <c r="A361" s="382"/>
      <c r="B361" s="383"/>
      <c r="C361" s="384"/>
    </row>
    <row r="362" spans="1:3" s="381" customFormat="1" ht="11.25">
      <c r="A362" s="382"/>
      <c r="B362" s="383"/>
      <c r="C362" s="384"/>
    </row>
    <row r="363" spans="1:3" s="381" customFormat="1" ht="11.25">
      <c r="A363" s="382"/>
      <c r="B363" s="383"/>
      <c r="C363" s="384"/>
    </row>
    <row r="364" spans="1:3" s="381" customFormat="1" ht="11.25">
      <c r="A364" s="382"/>
      <c r="B364" s="383"/>
      <c r="C364" s="384"/>
    </row>
    <row r="365" spans="1:3" s="381" customFormat="1" ht="11.25">
      <c r="A365" s="382"/>
      <c r="B365" s="383"/>
      <c r="C365" s="384"/>
    </row>
    <row r="366" spans="1:3" s="381" customFormat="1" ht="11.25">
      <c r="A366" s="382"/>
      <c r="B366" s="383"/>
      <c r="C366" s="384"/>
    </row>
    <row r="367" spans="1:3" s="381" customFormat="1" ht="11.25">
      <c r="A367" s="382"/>
      <c r="B367" s="383"/>
      <c r="C367" s="384"/>
    </row>
    <row r="368" spans="1:3" s="381" customFormat="1" ht="11.25">
      <c r="A368" s="382"/>
      <c r="B368" s="383"/>
      <c r="C368" s="384"/>
    </row>
    <row r="369" spans="1:3" s="381" customFormat="1" ht="11.25">
      <c r="A369" s="382"/>
      <c r="B369" s="383"/>
      <c r="C369" s="384"/>
    </row>
    <row r="370" spans="1:3" s="381" customFormat="1" ht="11.25">
      <c r="A370" s="382"/>
      <c r="B370" s="383"/>
      <c r="C370" s="384"/>
    </row>
    <row r="371" spans="1:3" s="381" customFormat="1" ht="11.25">
      <c r="A371" s="382"/>
      <c r="B371" s="383"/>
      <c r="C371" s="384"/>
    </row>
    <row r="372" spans="1:3" s="381" customFormat="1" ht="11.25">
      <c r="A372" s="382"/>
      <c r="B372" s="383"/>
      <c r="C372" s="384"/>
    </row>
    <row r="373" spans="1:3" s="381" customFormat="1" ht="11.25">
      <c r="A373" s="382"/>
      <c r="B373" s="383"/>
      <c r="C373" s="384"/>
    </row>
    <row r="374" spans="1:3" s="381" customFormat="1" ht="11.25">
      <c r="A374" s="382"/>
      <c r="B374" s="383"/>
      <c r="C374" s="384"/>
    </row>
    <row r="375" spans="1:3" s="381" customFormat="1" ht="11.25">
      <c r="A375" s="382"/>
      <c r="B375" s="383"/>
      <c r="C375" s="384"/>
    </row>
    <row r="376" spans="1:3" s="381" customFormat="1" ht="11.25">
      <c r="A376" s="382"/>
      <c r="B376" s="383"/>
      <c r="C376" s="384"/>
    </row>
    <row r="377" spans="1:3" s="381" customFormat="1" ht="11.25">
      <c r="A377" s="382"/>
      <c r="B377" s="383"/>
      <c r="C377" s="384"/>
    </row>
    <row r="378" spans="1:3" s="381" customFormat="1" ht="11.25">
      <c r="A378" s="382"/>
      <c r="B378" s="383"/>
      <c r="C378" s="384"/>
    </row>
    <row r="379" spans="1:3" s="381" customFormat="1" ht="11.25">
      <c r="A379" s="382"/>
      <c r="B379" s="383"/>
      <c r="C379" s="384"/>
    </row>
    <row r="380" spans="1:3" s="381" customFormat="1" ht="11.25">
      <c r="A380" s="382"/>
      <c r="B380" s="383"/>
      <c r="C380" s="384"/>
    </row>
    <row r="381" spans="1:3" s="381" customFormat="1" ht="11.25">
      <c r="A381" s="382"/>
      <c r="B381" s="383"/>
      <c r="C381" s="384"/>
    </row>
    <row r="382" spans="1:3" s="381" customFormat="1" ht="11.25">
      <c r="A382" s="382"/>
      <c r="B382" s="383"/>
      <c r="C382" s="384"/>
    </row>
    <row r="383" spans="1:3" s="381" customFormat="1" ht="11.25">
      <c r="A383" s="382"/>
      <c r="B383" s="383"/>
      <c r="C383" s="384"/>
    </row>
    <row r="384" spans="1:3" s="381" customFormat="1" ht="11.25">
      <c r="A384" s="382"/>
      <c r="B384" s="383"/>
      <c r="C384" s="384"/>
    </row>
    <row r="385" spans="1:3" s="381" customFormat="1" ht="11.25">
      <c r="A385" s="382"/>
      <c r="B385" s="383"/>
      <c r="C385" s="384"/>
    </row>
    <row r="386" spans="1:3" s="381" customFormat="1" ht="11.25">
      <c r="A386" s="382"/>
      <c r="B386" s="383"/>
      <c r="C386" s="384"/>
    </row>
    <row r="387" spans="1:3" s="381" customFormat="1" ht="11.25">
      <c r="A387" s="382"/>
      <c r="B387" s="383"/>
      <c r="C387" s="384"/>
    </row>
    <row r="388" spans="1:3" s="381" customFormat="1" ht="11.25">
      <c r="A388" s="382"/>
      <c r="B388" s="383"/>
      <c r="C388" s="384"/>
    </row>
    <row r="389" spans="1:3" s="381" customFormat="1" ht="11.25">
      <c r="A389" s="382"/>
      <c r="B389" s="383"/>
      <c r="C389" s="384"/>
    </row>
    <row r="390" spans="1:3" s="381" customFormat="1" ht="11.25">
      <c r="A390" s="382"/>
      <c r="B390" s="383"/>
      <c r="C390" s="384"/>
    </row>
    <row r="391" spans="1:3" s="381" customFormat="1" ht="11.25">
      <c r="A391" s="382"/>
      <c r="B391" s="383"/>
      <c r="C391" s="384"/>
    </row>
    <row r="392" spans="1:3" s="381" customFormat="1" ht="11.25">
      <c r="A392" s="382"/>
      <c r="B392" s="383"/>
      <c r="C392" s="384"/>
    </row>
    <row r="393" spans="1:3" s="381" customFormat="1" ht="11.25">
      <c r="A393" s="382"/>
      <c r="B393" s="383"/>
      <c r="C393" s="384"/>
    </row>
    <row r="394" spans="1:3" s="381" customFormat="1" ht="11.25">
      <c r="A394" s="382"/>
      <c r="B394" s="383"/>
      <c r="C394" s="384"/>
    </row>
    <row r="395" spans="1:3" s="381" customFormat="1" ht="11.25">
      <c r="A395" s="382"/>
      <c r="B395" s="383"/>
      <c r="C395" s="384"/>
    </row>
    <row r="396" spans="1:3" s="381" customFormat="1" ht="11.25">
      <c r="A396" s="382"/>
      <c r="B396" s="383"/>
      <c r="C396" s="384"/>
    </row>
    <row r="397" spans="1:3" s="381" customFormat="1" ht="11.25">
      <c r="A397" s="382"/>
      <c r="B397" s="383"/>
      <c r="C397" s="384"/>
    </row>
    <row r="398" spans="1:3" s="381" customFormat="1" ht="11.25">
      <c r="A398" s="382"/>
      <c r="B398" s="383"/>
      <c r="C398" s="384"/>
    </row>
    <row r="399" spans="1:3" s="381" customFormat="1" ht="11.25">
      <c r="A399" s="382"/>
      <c r="B399" s="383"/>
      <c r="C399" s="384"/>
    </row>
    <row r="400" spans="1:3" s="381" customFormat="1" ht="11.25">
      <c r="A400" s="382"/>
      <c r="B400" s="383"/>
      <c r="C400" s="384"/>
    </row>
    <row r="401" spans="1:3" s="381" customFormat="1" ht="11.25">
      <c r="A401" s="382"/>
      <c r="B401" s="383"/>
      <c r="C401" s="384"/>
    </row>
    <row r="402" spans="1:3" s="381" customFormat="1" ht="11.25">
      <c r="A402" s="382"/>
      <c r="B402" s="383"/>
      <c r="C402" s="384"/>
    </row>
    <row r="403" spans="1:3" s="381" customFormat="1" ht="11.25">
      <c r="A403" s="382"/>
      <c r="B403" s="383"/>
      <c r="C403" s="384"/>
    </row>
    <row r="404" spans="1:3" s="381" customFormat="1" ht="11.25">
      <c r="A404" s="382"/>
      <c r="B404" s="383"/>
      <c r="C404" s="384"/>
    </row>
    <row r="405" spans="1:3" s="381" customFormat="1" ht="11.25">
      <c r="A405" s="382"/>
      <c r="B405" s="383"/>
      <c r="C405" s="384"/>
    </row>
    <row r="406" spans="1:3" s="381" customFormat="1" ht="11.25">
      <c r="A406" s="382"/>
      <c r="B406" s="383"/>
      <c r="C406" s="384"/>
    </row>
    <row r="407" spans="1:3" s="381" customFormat="1" ht="11.25">
      <c r="A407" s="382"/>
      <c r="B407" s="383"/>
      <c r="C407" s="384"/>
    </row>
    <row r="408" spans="1:3" s="381" customFormat="1" ht="11.25">
      <c r="A408" s="382"/>
      <c r="B408" s="383"/>
      <c r="C408" s="384"/>
    </row>
    <row r="409" spans="1:3" s="381" customFormat="1" ht="11.25">
      <c r="A409" s="382"/>
      <c r="B409" s="383"/>
      <c r="C409" s="384"/>
    </row>
    <row r="410" spans="1:3" s="381" customFormat="1" ht="11.25">
      <c r="A410" s="382"/>
      <c r="B410" s="383"/>
      <c r="C410" s="384"/>
    </row>
    <row r="411" spans="1:3" s="381" customFormat="1" ht="11.25">
      <c r="A411" s="382"/>
      <c r="B411" s="383"/>
      <c r="C411" s="384"/>
    </row>
    <row r="412" spans="1:3" s="381" customFormat="1" ht="11.25">
      <c r="A412" s="382"/>
      <c r="B412" s="383"/>
      <c r="C412" s="384"/>
    </row>
    <row r="413" spans="1:3" s="381" customFormat="1" ht="11.25">
      <c r="A413" s="382"/>
      <c r="B413" s="383"/>
      <c r="C413" s="384"/>
    </row>
    <row r="414" spans="1:3" s="381" customFormat="1" ht="11.25">
      <c r="A414" s="382"/>
      <c r="B414" s="383"/>
      <c r="C414" s="384"/>
    </row>
    <row r="415" spans="1:3" s="381" customFormat="1" ht="11.25">
      <c r="A415" s="382"/>
      <c r="B415" s="383"/>
      <c r="C415" s="384"/>
    </row>
    <row r="416" spans="1:3" s="381" customFormat="1" ht="11.25">
      <c r="A416" s="382"/>
      <c r="B416" s="383"/>
      <c r="C416" s="384"/>
    </row>
    <row r="417" spans="1:3" s="381" customFormat="1" ht="11.25">
      <c r="A417" s="382"/>
      <c r="B417" s="383"/>
      <c r="C417" s="384"/>
    </row>
    <row r="418" spans="1:3" s="381" customFormat="1" ht="11.25">
      <c r="A418" s="382"/>
      <c r="B418" s="383"/>
      <c r="C418" s="384"/>
    </row>
    <row r="419" spans="1:3" s="381" customFormat="1" ht="11.25">
      <c r="A419" s="382"/>
      <c r="B419" s="383"/>
      <c r="C419" s="384"/>
    </row>
    <row r="420" spans="1:3" s="381" customFormat="1" ht="11.25">
      <c r="A420" s="382"/>
      <c r="B420" s="383"/>
      <c r="C420" s="384"/>
    </row>
    <row r="421" spans="1:3" s="381" customFormat="1" ht="11.25">
      <c r="A421" s="382"/>
      <c r="B421" s="383"/>
      <c r="C421" s="384"/>
    </row>
    <row r="422" spans="1:3" s="381" customFormat="1" ht="11.25">
      <c r="A422" s="382"/>
      <c r="B422" s="383"/>
      <c r="C422" s="384"/>
    </row>
    <row r="423" spans="1:3" s="381" customFormat="1" ht="11.25">
      <c r="A423" s="382"/>
      <c r="B423" s="383"/>
      <c r="C423" s="384"/>
    </row>
    <row r="424" spans="1:3" s="381" customFormat="1" ht="11.25">
      <c r="A424" s="382"/>
      <c r="B424" s="383"/>
      <c r="C424" s="384"/>
    </row>
    <row r="425" spans="1:3" s="381" customFormat="1" ht="11.25">
      <c r="A425" s="382"/>
      <c r="B425" s="383"/>
      <c r="C425" s="384"/>
    </row>
    <row r="426" spans="1:3" s="381" customFormat="1" ht="11.25">
      <c r="A426" s="382"/>
      <c r="B426" s="383"/>
      <c r="C426" s="384"/>
    </row>
    <row r="427" spans="1:3" s="381" customFormat="1" ht="11.25">
      <c r="A427" s="382"/>
      <c r="B427" s="383"/>
      <c r="C427" s="384"/>
    </row>
    <row r="428" spans="1:3" s="381" customFormat="1" ht="11.25">
      <c r="A428" s="382"/>
      <c r="B428" s="383"/>
      <c r="C428" s="384"/>
    </row>
    <row r="429" spans="1:3" s="381" customFormat="1" ht="11.25">
      <c r="A429" s="382"/>
      <c r="B429" s="383"/>
      <c r="C429" s="384"/>
    </row>
    <row r="430" spans="1:3" s="381" customFormat="1" ht="11.25">
      <c r="A430" s="382"/>
      <c r="B430" s="383"/>
      <c r="C430" s="384"/>
    </row>
    <row r="431" spans="1:3" s="381" customFormat="1" ht="11.25">
      <c r="A431" s="382"/>
      <c r="B431" s="383"/>
      <c r="C431" s="384"/>
    </row>
    <row r="432" spans="1:3" s="381" customFormat="1" ht="11.25">
      <c r="A432" s="382"/>
      <c r="B432" s="383"/>
      <c r="C432" s="384"/>
    </row>
    <row r="433" spans="1:3" s="381" customFormat="1" ht="11.25">
      <c r="A433" s="382"/>
      <c r="B433" s="383"/>
      <c r="C433" s="384"/>
    </row>
    <row r="434" spans="1:3" s="381" customFormat="1" ht="11.25">
      <c r="A434" s="382"/>
      <c r="B434" s="383"/>
      <c r="C434" s="384"/>
    </row>
    <row r="435" spans="1:3" s="381" customFormat="1" ht="11.25">
      <c r="A435" s="382"/>
      <c r="B435" s="383"/>
      <c r="C435" s="384"/>
    </row>
    <row r="436" spans="1:3" s="381" customFormat="1" ht="11.25">
      <c r="A436" s="382"/>
      <c r="B436" s="383"/>
      <c r="C436" s="384"/>
    </row>
    <row r="437" spans="1:3" s="381" customFormat="1" ht="11.25">
      <c r="A437" s="382"/>
      <c r="B437" s="383"/>
      <c r="C437" s="384"/>
    </row>
    <row r="438" spans="1:3" s="381" customFormat="1" ht="11.25">
      <c r="A438" s="382"/>
      <c r="B438" s="383"/>
      <c r="C438" s="384"/>
    </row>
    <row r="439" spans="1:3" s="381" customFormat="1" ht="11.25">
      <c r="A439" s="382"/>
      <c r="B439" s="383"/>
      <c r="C439" s="384"/>
    </row>
    <row r="440" spans="1:3" s="381" customFormat="1" ht="11.25">
      <c r="A440" s="382"/>
      <c r="B440" s="383"/>
      <c r="C440" s="384"/>
    </row>
    <row r="441" spans="1:3" s="381" customFormat="1" ht="11.25">
      <c r="A441" s="382"/>
      <c r="B441" s="383"/>
      <c r="C441" s="384"/>
    </row>
    <row r="442" spans="1:3" s="381" customFormat="1" ht="11.25">
      <c r="A442" s="382"/>
      <c r="B442" s="383"/>
      <c r="C442" s="384"/>
    </row>
    <row r="443" spans="1:3" s="381" customFormat="1" ht="11.25">
      <c r="A443" s="382"/>
      <c r="B443" s="383"/>
      <c r="C443" s="384"/>
    </row>
    <row r="444" spans="1:3" s="381" customFormat="1" ht="11.25">
      <c r="A444" s="382"/>
      <c r="B444" s="383"/>
      <c r="C444" s="384"/>
    </row>
    <row r="445" spans="1:3" s="381" customFormat="1" ht="11.25">
      <c r="A445" s="382"/>
      <c r="B445" s="383"/>
      <c r="C445" s="384"/>
    </row>
    <row r="446" spans="1:3" s="381" customFormat="1" ht="11.25">
      <c r="A446" s="382"/>
      <c r="B446" s="383"/>
      <c r="C446" s="384"/>
    </row>
    <row r="447" spans="1:3" s="381" customFormat="1" ht="11.25">
      <c r="A447" s="382"/>
      <c r="B447" s="383"/>
      <c r="C447" s="384"/>
    </row>
    <row r="448" spans="1:3" s="381" customFormat="1" ht="11.25">
      <c r="A448" s="382"/>
      <c r="B448" s="383"/>
      <c r="C448" s="384"/>
    </row>
    <row r="449" spans="1:3" s="381" customFormat="1" ht="11.25">
      <c r="A449" s="382"/>
      <c r="B449" s="383"/>
      <c r="C449" s="384"/>
    </row>
    <row r="450" spans="1:3" s="381" customFormat="1" ht="11.25">
      <c r="A450" s="382"/>
      <c r="B450" s="383"/>
      <c r="C450" s="384"/>
    </row>
    <row r="451" spans="1:3" s="381" customFormat="1" ht="11.25">
      <c r="A451" s="382"/>
      <c r="B451" s="383"/>
      <c r="C451" s="384"/>
    </row>
    <row r="452" spans="1:3" s="381" customFormat="1" ht="11.25">
      <c r="A452" s="382"/>
      <c r="B452" s="383"/>
      <c r="C452" s="384"/>
    </row>
    <row r="453" spans="1:3" s="381" customFormat="1" ht="11.25">
      <c r="A453" s="382"/>
      <c r="B453" s="383"/>
      <c r="C453" s="384"/>
    </row>
    <row r="454" spans="1:3" s="381" customFormat="1" ht="11.25">
      <c r="A454" s="382"/>
      <c r="B454" s="383"/>
      <c r="C454" s="384"/>
    </row>
    <row r="455" spans="1:3" s="381" customFormat="1" ht="11.25">
      <c r="A455" s="382"/>
      <c r="B455" s="383"/>
      <c r="C455" s="384"/>
    </row>
    <row r="456" spans="1:3" s="381" customFormat="1" ht="11.25">
      <c r="A456" s="382"/>
      <c r="B456" s="383"/>
      <c r="C456" s="384"/>
    </row>
    <row r="457" spans="1:3" s="381" customFormat="1" ht="11.25">
      <c r="A457" s="382"/>
      <c r="B457" s="383"/>
      <c r="C457" s="384"/>
    </row>
    <row r="458" spans="1:3" s="381" customFormat="1" ht="11.25">
      <c r="A458" s="382"/>
      <c r="B458" s="383"/>
      <c r="C458" s="384"/>
    </row>
    <row r="459" spans="1:3" s="381" customFormat="1" ht="11.25">
      <c r="A459" s="382"/>
      <c r="B459" s="383"/>
      <c r="C459" s="384"/>
    </row>
    <row r="460" spans="1:3" s="381" customFormat="1" ht="11.25">
      <c r="A460" s="382"/>
      <c r="B460" s="383"/>
      <c r="C460" s="384"/>
    </row>
    <row r="461" spans="1:3" s="381" customFormat="1" ht="11.25">
      <c r="A461" s="382"/>
      <c r="B461" s="383"/>
      <c r="C461" s="384"/>
    </row>
    <row r="462" spans="1:3" s="381" customFormat="1" ht="11.25">
      <c r="A462" s="382"/>
      <c r="B462" s="383"/>
      <c r="C462" s="384"/>
    </row>
    <row r="463" spans="1:3" s="381" customFormat="1" ht="11.25">
      <c r="A463" s="382"/>
      <c r="B463" s="383"/>
      <c r="C463" s="384"/>
    </row>
    <row r="464" spans="1:3" s="381" customFormat="1" ht="11.25">
      <c r="A464" s="382"/>
      <c r="B464" s="383"/>
      <c r="C464" s="384"/>
    </row>
    <row r="465" spans="1:3" s="381" customFormat="1" ht="11.25">
      <c r="A465" s="382"/>
      <c r="B465" s="383"/>
      <c r="C465" s="384"/>
    </row>
    <row r="466" spans="1:3" s="381" customFormat="1" ht="11.25">
      <c r="A466" s="382"/>
      <c r="B466" s="383"/>
      <c r="C466" s="384"/>
    </row>
    <row r="467" spans="1:3" s="381" customFormat="1" ht="11.25">
      <c r="A467" s="382"/>
      <c r="B467" s="383"/>
      <c r="C467" s="384"/>
    </row>
    <row r="468" spans="1:3" s="381" customFormat="1" ht="11.25">
      <c r="A468" s="382"/>
      <c r="B468" s="383"/>
      <c r="C468" s="384"/>
    </row>
    <row r="469" spans="1:3" s="381" customFormat="1" ht="11.25">
      <c r="A469" s="382"/>
      <c r="B469" s="383"/>
      <c r="C469" s="384"/>
    </row>
    <row r="470" spans="1:3" s="381" customFormat="1" ht="11.25">
      <c r="A470" s="382"/>
      <c r="B470" s="383"/>
      <c r="C470" s="384"/>
    </row>
    <row r="471" spans="1:3" s="381" customFormat="1" ht="11.25">
      <c r="A471" s="382"/>
      <c r="B471" s="383"/>
      <c r="C471" s="384"/>
    </row>
    <row r="472" spans="1:3" s="381" customFormat="1" ht="11.25">
      <c r="A472" s="382"/>
      <c r="B472" s="383"/>
      <c r="C472" s="384"/>
    </row>
    <row r="473" spans="1:3" s="381" customFormat="1" ht="11.25">
      <c r="A473" s="382"/>
      <c r="B473" s="383"/>
      <c r="C473" s="384"/>
    </row>
    <row r="474" spans="1:3" s="381" customFormat="1" ht="11.25">
      <c r="A474" s="382"/>
      <c r="B474" s="383"/>
      <c r="C474" s="384"/>
    </row>
    <row r="475" spans="1:3" s="381" customFormat="1" ht="11.25">
      <c r="A475" s="382"/>
      <c r="B475" s="383"/>
      <c r="C475" s="384"/>
    </row>
    <row r="476" spans="1:3" s="381" customFormat="1" ht="11.25">
      <c r="A476" s="382"/>
      <c r="B476" s="383"/>
      <c r="C476" s="384"/>
    </row>
    <row r="477" spans="1:3" s="381" customFormat="1" ht="11.25">
      <c r="A477" s="382"/>
      <c r="B477" s="383"/>
      <c r="C477" s="384"/>
    </row>
    <row r="478" spans="1:3" s="381" customFormat="1" ht="11.25">
      <c r="A478" s="382"/>
      <c r="B478" s="383"/>
      <c r="C478" s="384"/>
    </row>
    <row r="479" spans="1:3" s="381" customFormat="1" ht="11.25">
      <c r="A479" s="382"/>
      <c r="B479" s="383"/>
      <c r="C479" s="384"/>
    </row>
    <row r="480" spans="1:3" s="381" customFormat="1" ht="11.25">
      <c r="A480" s="382"/>
      <c r="B480" s="383"/>
      <c r="C480" s="384"/>
    </row>
    <row r="481" spans="1:3" s="381" customFormat="1" ht="11.25">
      <c r="A481" s="382"/>
      <c r="B481" s="383"/>
      <c r="C481" s="384"/>
    </row>
    <row r="482" spans="1:3" s="381" customFormat="1" ht="11.25">
      <c r="A482" s="382"/>
      <c r="B482" s="383"/>
      <c r="C482" s="384"/>
    </row>
    <row r="483" spans="1:3" s="381" customFormat="1" ht="11.25">
      <c r="A483" s="382"/>
      <c r="B483" s="383"/>
      <c r="C483" s="384"/>
    </row>
    <row r="484" spans="1:3" s="381" customFormat="1" ht="11.25">
      <c r="A484" s="382"/>
      <c r="B484" s="383"/>
      <c r="C484" s="384"/>
    </row>
    <row r="485" spans="1:3" s="381" customFormat="1" ht="11.25">
      <c r="A485" s="382"/>
      <c r="B485" s="383"/>
      <c r="C485" s="384"/>
    </row>
    <row r="486" spans="1:3" s="381" customFormat="1" ht="11.25">
      <c r="A486" s="382"/>
      <c r="B486" s="383"/>
      <c r="C486" s="384"/>
    </row>
    <row r="487" spans="1:3" s="381" customFormat="1" ht="11.25">
      <c r="A487" s="382"/>
      <c r="B487" s="383"/>
      <c r="C487" s="384"/>
    </row>
    <row r="488" spans="1:3" s="381" customFormat="1" ht="11.25">
      <c r="A488" s="382"/>
      <c r="B488" s="383"/>
      <c r="C488" s="384"/>
    </row>
    <row r="489" spans="1:3" s="381" customFormat="1" ht="11.25">
      <c r="A489" s="382"/>
      <c r="B489" s="383"/>
      <c r="C489" s="384"/>
    </row>
    <row r="490" spans="1:3" s="381" customFormat="1" ht="11.25">
      <c r="A490" s="382"/>
      <c r="B490" s="383"/>
      <c r="C490" s="384"/>
    </row>
    <row r="491" spans="1:3" s="381" customFormat="1" ht="11.25">
      <c r="A491" s="382"/>
      <c r="B491" s="383"/>
      <c r="C491" s="384"/>
    </row>
    <row r="492" spans="1:3" s="381" customFormat="1" ht="11.25">
      <c r="A492" s="382"/>
      <c r="B492" s="383"/>
      <c r="C492" s="384"/>
    </row>
    <row r="493" spans="1:3" s="381" customFormat="1" ht="11.25">
      <c r="A493" s="382"/>
      <c r="B493" s="383"/>
      <c r="C493" s="384"/>
    </row>
    <row r="494" spans="1:3" s="381" customFormat="1" ht="11.25">
      <c r="A494" s="382"/>
      <c r="B494" s="383"/>
      <c r="C494" s="384"/>
    </row>
    <row r="495" spans="1:3" s="381" customFormat="1" ht="11.25">
      <c r="A495" s="382"/>
      <c r="B495" s="383"/>
      <c r="C495" s="384"/>
    </row>
    <row r="496" spans="1:3" s="381" customFormat="1" ht="11.25">
      <c r="A496" s="382"/>
      <c r="B496" s="383"/>
      <c r="C496" s="384"/>
    </row>
    <row r="497" spans="1:3" s="381" customFormat="1" ht="11.25">
      <c r="A497" s="382"/>
      <c r="B497" s="383"/>
      <c r="C497" s="384"/>
    </row>
    <row r="498" spans="1:3" s="381" customFormat="1" ht="11.25">
      <c r="A498" s="382"/>
      <c r="B498" s="383"/>
      <c r="C498" s="384"/>
    </row>
    <row r="499" spans="1:3" s="381" customFormat="1" ht="11.25">
      <c r="A499" s="382"/>
      <c r="B499" s="383"/>
      <c r="C499" s="384"/>
    </row>
    <row r="500" spans="1:3" s="381" customFormat="1" ht="11.25">
      <c r="A500" s="382"/>
      <c r="B500" s="383"/>
      <c r="C500" s="384"/>
    </row>
    <row r="501" spans="1:3" s="381" customFormat="1" ht="11.25">
      <c r="A501" s="382"/>
      <c r="B501" s="383"/>
      <c r="C501" s="384"/>
    </row>
    <row r="502" spans="1:3" s="381" customFormat="1" ht="11.25">
      <c r="A502" s="382"/>
      <c r="B502" s="383"/>
      <c r="C502" s="384"/>
    </row>
    <row r="503" spans="1:3" s="381" customFormat="1" ht="11.25">
      <c r="A503" s="382"/>
      <c r="B503" s="383"/>
      <c r="C503" s="384"/>
    </row>
    <row r="504" spans="1:3" s="381" customFormat="1" ht="11.25">
      <c r="A504" s="382"/>
      <c r="B504" s="383"/>
      <c r="C504" s="384"/>
    </row>
    <row r="505" spans="1:3" s="381" customFormat="1" ht="11.25">
      <c r="A505" s="382"/>
      <c r="B505" s="383"/>
      <c r="C505" s="384"/>
    </row>
    <row r="506" spans="1:3" s="381" customFormat="1" ht="11.25">
      <c r="A506" s="382"/>
      <c r="B506" s="383"/>
      <c r="C506" s="384"/>
    </row>
    <row r="507" spans="1:3" s="381" customFormat="1" ht="11.25">
      <c r="A507" s="382"/>
      <c r="B507" s="383"/>
      <c r="C507" s="384"/>
    </row>
    <row r="508" spans="1:3" s="381" customFormat="1" ht="11.25">
      <c r="A508" s="382"/>
      <c r="B508" s="383"/>
      <c r="C508" s="384"/>
    </row>
    <row r="509" spans="1:3" s="381" customFormat="1" ht="11.25">
      <c r="A509" s="382"/>
      <c r="B509" s="383"/>
      <c r="C509" s="384"/>
    </row>
    <row r="510" spans="1:3" s="381" customFormat="1" ht="11.25">
      <c r="A510" s="382"/>
      <c r="B510" s="383"/>
      <c r="C510" s="384"/>
    </row>
    <row r="511" spans="1:3" s="381" customFormat="1" ht="11.25">
      <c r="A511" s="382"/>
      <c r="B511" s="383"/>
      <c r="C511" s="384"/>
    </row>
    <row r="512" spans="1:3" s="381" customFormat="1" ht="11.25">
      <c r="A512" s="382"/>
      <c r="B512" s="383"/>
      <c r="C512" s="384"/>
    </row>
    <row r="513" spans="1:3" s="381" customFormat="1" ht="11.25">
      <c r="A513" s="382"/>
      <c r="B513" s="383"/>
      <c r="C513" s="384"/>
    </row>
    <row r="514" spans="1:3" s="381" customFormat="1" ht="11.25">
      <c r="A514" s="382"/>
      <c r="B514" s="383"/>
      <c r="C514" s="384"/>
    </row>
    <row r="515" spans="1:3" s="381" customFormat="1" ht="11.25">
      <c r="A515" s="382"/>
      <c r="B515" s="383"/>
      <c r="C515" s="384"/>
    </row>
    <row r="516" spans="1:3" s="381" customFormat="1" ht="11.25">
      <c r="A516" s="382"/>
      <c r="B516" s="383"/>
      <c r="C516" s="384"/>
    </row>
    <row r="517" spans="1:3" s="381" customFormat="1" ht="11.25">
      <c r="A517" s="382"/>
      <c r="B517" s="383"/>
      <c r="C517" s="384"/>
    </row>
    <row r="518" spans="1:3" s="381" customFormat="1" ht="11.25">
      <c r="A518" s="382"/>
      <c r="B518" s="383"/>
      <c r="C518" s="384"/>
    </row>
    <row r="519" spans="1:3" s="381" customFormat="1" ht="11.25">
      <c r="A519" s="382"/>
      <c r="B519" s="383"/>
      <c r="C519" s="384"/>
    </row>
    <row r="520" spans="1:3" s="381" customFormat="1" ht="11.25">
      <c r="A520" s="382"/>
      <c r="B520" s="383"/>
      <c r="C520" s="384"/>
    </row>
    <row r="521" spans="1:3" s="381" customFormat="1" ht="11.25">
      <c r="A521" s="382"/>
      <c r="B521" s="383"/>
      <c r="C521" s="384"/>
    </row>
    <row r="522" spans="1:3" s="381" customFormat="1" ht="11.25">
      <c r="A522" s="382"/>
      <c r="B522" s="383"/>
      <c r="C522" s="384"/>
    </row>
    <row r="523" spans="1:3" s="381" customFormat="1" ht="11.25">
      <c r="A523" s="382"/>
      <c r="B523" s="383"/>
      <c r="C523" s="384"/>
    </row>
    <row r="524" spans="1:3" s="381" customFormat="1" ht="11.25">
      <c r="A524" s="382"/>
      <c r="B524" s="383"/>
      <c r="C524" s="384"/>
    </row>
    <row r="525" spans="1:3" s="381" customFormat="1" ht="11.25">
      <c r="A525" s="382"/>
      <c r="B525" s="383"/>
      <c r="C525" s="384"/>
    </row>
    <row r="526" spans="1:3" s="381" customFormat="1" ht="11.25">
      <c r="A526" s="382"/>
      <c r="B526" s="383"/>
      <c r="C526" s="384"/>
    </row>
    <row r="527" spans="1:3" s="381" customFormat="1" ht="11.25">
      <c r="A527" s="382"/>
      <c r="B527" s="383"/>
      <c r="C527" s="384"/>
    </row>
    <row r="528" spans="1:3" s="381" customFormat="1" ht="11.25">
      <c r="A528" s="382"/>
      <c r="B528" s="383"/>
      <c r="C528" s="384"/>
    </row>
    <row r="529" spans="1:3" s="381" customFormat="1" ht="11.25">
      <c r="A529" s="382"/>
      <c r="B529" s="383"/>
      <c r="C529" s="384"/>
    </row>
    <row r="530" spans="1:3" s="381" customFormat="1" ht="11.25">
      <c r="A530" s="382"/>
      <c r="B530" s="383"/>
      <c r="C530" s="384"/>
    </row>
    <row r="531" spans="1:3" s="381" customFormat="1" ht="11.25">
      <c r="A531" s="382"/>
      <c r="B531" s="383"/>
      <c r="C531" s="384"/>
    </row>
    <row r="532" spans="1:3" s="381" customFormat="1" ht="11.25">
      <c r="A532" s="382"/>
      <c r="B532" s="383"/>
      <c r="C532" s="384"/>
    </row>
    <row r="533" spans="1:3" s="381" customFormat="1" ht="11.25">
      <c r="A533" s="382"/>
      <c r="B533" s="383"/>
      <c r="C533" s="384"/>
    </row>
    <row r="534" spans="1:3" s="381" customFormat="1" ht="11.25">
      <c r="A534" s="382"/>
      <c r="B534" s="383"/>
      <c r="C534" s="384"/>
    </row>
    <row r="535" spans="1:3" s="381" customFormat="1" ht="11.25">
      <c r="A535" s="382"/>
      <c r="B535" s="383"/>
      <c r="C535" s="384"/>
    </row>
    <row r="536" spans="1:3" s="381" customFormat="1" ht="11.25">
      <c r="A536" s="382"/>
      <c r="B536" s="383"/>
      <c r="C536" s="384"/>
    </row>
    <row r="537" spans="1:3" s="381" customFormat="1" ht="11.25">
      <c r="A537" s="382"/>
      <c r="B537" s="383"/>
      <c r="C537" s="384"/>
    </row>
    <row r="538" spans="1:3" s="381" customFormat="1" ht="11.25">
      <c r="A538" s="382"/>
      <c r="B538" s="383"/>
      <c r="C538" s="384"/>
    </row>
    <row r="539" spans="1:3" s="381" customFormat="1" ht="11.25">
      <c r="A539" s="382"/>
      <c r="B539" s="383"/>
      <c r="C539" s="384"/>
    </row>
    <row r="540" spans="1:3" s="381" customFormat="1" ht="11.25">
      <c r="A540" s="382"/>
      <c r="B540" s="383"/>
      <c r="C540" s="384"/>
    </row>
    <row r="541" spans="1:3" s="381" customFormat="1" ht="11.25">
      <c r="A541" s="382"/>
      <c r="B541" s="383"/>
      <c r="C541" s="384"/>
    </row>
    <row r="542" spans="1:3" s="381" customFormat="1" ht="11.25">
      <c r="A542" s="382"/>
      <c r="B542" s="383"/>
      <c r="C542" s="384"/>
    </row>
    <row r="543" spans="1:3" s="381" customFormat="1" ht="11.25">
      <c r="A543" s="382"/>
      <c r="B543" s="383"/>
      <c r="C543" s="384"/>
    </row>
    <row r="544" spans="1:3" s="381" customFormat="1" ht="11.25">
      <c r="A544" s="382"/>
      <c r="B544" s="383"/>
      <c r="C544" s="384"/>
    </row>
    <row r="545" spans="1:3" s="381" customFormat="1" ht="11.25">
      <c r="A545" s="382"/>
      <c r="B545" s="383"/>
      <c r="C545" s="384"/>
    </row>
    <row r="546" spans="1:3" s="381" customFormat="1" ht="11.25">
      <c r="A546" s="382"/>
      <c r="B546" s="383"/>
      <c r="C546" s="384"/>
    </row>
    <row r="547" spans="1:3" s="381" customFormat="1" ht="11.25">
      <c r="A547" s="382"/>
      <c r="B547" s="383"/>
      <c r="C547" s="384"/>
    </row>
    <row r="548" spans="1:3" s="381" customFormat="1" ht="11.25">
      <c r="A548" s="382"/>
      <c r="B548" s="383"/>
      <c r="C548" s="384"/>
    </row>
    <row r="549" spans="1:3" s="381" customFormat="1" ht="11.25">
      <c r="A549" s="382"/>
      <c r="B549" s="383"/>
      <c r="C549" s="384"/>
    </row>
    <row r="550" spans="1:3" s="381" customFormat="1" ht="11.25">
      <c r="A550" s="382"/>
      <c r="B550" s="383"/>
      <c r="C550" s="384"/>
    </row>
    <row r="551" spans="1:3" s="381" customFormat="1" ht="11.25">
      <c r="A551" s="382"/>
      <c r="B551" s="383"/>
      <c r="C551" s="384"/>
    </row>
    <row r="552" spans="1:3" s="381" customFormat="1" ht="11.25">
      <c r="A552" s="382"/>
      <c r="B552" s="383"/>
      <c r="C552" s="384"/>
    </row>
    <row r="553" spans="1:3" s="381" customFormat="1" ht="11.25">
      <c r="A553" s="382"/>
      <c r="B553" s="383"/>
      <c r="C553" s="384"/>
    </row>
    <row r="554" spans="1:3" s="381" customFormat="1" ht="11.25">
      <c r="A554" s="382"/>
      <c r="B554" s="383"/>
      <c r="C554" s="384"/>
    </row>
    <row r="555" spans="1:3" s="381" customFormat="1" ht="11.25">
      <c r="A555" s="382"/>
      <c r="B555" s="383"/>
      <c r="C555" s="384"/>
    </row>
    <row r="556" spans="1:3" s="381" customFormat="1" ht="11.25">
      <c r="A556" s="382"/>
      <c r="B556" s="383"/>
      <c r="C556" s="384"/>
    </row>
    <row r="557" spans="1:3" s="381" customFormat="1" ht="11.25">
      <c r="A557" s="382"/>
      <c r="B557" s="383"/>
      <c r="C557" s="384"/>
    </row>
    <row r="558" spans="1:3" s="381" customFormat="1" ht="11.25">
      <c r="A558" s="382"/>
      <c r="B558" s="383"/>
      <c r="C558" s="384"/>
    </row>
    <row r="559" spans="1:3" s="381" customFormat="1" ht="11.25">
      <c r="A559" s="382"/>
      <c r="B559" s="383"/>
      <c r="C559" s="384"/>
    </row>
    <row r="560" spans="1:3" s="381" customFormat="1" ht="11.25">
      <c r="A560" s="382"/>
      <c r="B560" s="383"/>
      <c r="C560" s="384"/>
    </row>
    <row r="561" spans="1:3" s="381" customFormat="1" ht="11.25">
      <c r="A561" s="382"/>
      <c r="B561" s="383"/>
      <c r="C561" s="384"/>
    </row>
    <row r="562" spans="1:3" s="381" customFormat="1" ht="11.25">
      <c r="A562" s="382"/>
      <c r="B562" s="383"/>
      <c r="C562" s="384"/>
    </row>
    <row r="563" spans="1:3" s="381" customFormat="1" ht="11.25">
      <c r="A563" s="382"/>
      <c r="B563" s="383"/>
      <c r="C563" s="384"/>
    </row>
    <row r="564" spans="1:3" s="381" customFormat="1" ht="11.25">
      <c r="A564" s="382"/>
      <c r="B564" s="383"/>
      <c r="C564" s="384"/>
    </row>
    <row r="565" spans="1:3" s="381" customFormat="1" ht="11.25">
      <c r="A565" s="382"/>
      <c r="B565" s="383"/>
      <c r="C565" s="384"/>
    </row>
    <row r="566" spans="1:3" s="381" customFormat="1" ht="11.25">
      <c r="A566" s="382"/>
      <c r="B566" s="383"/>
      <c r="C566" s="384"/>
    </row>
    <row r="567" spans="1:3" s="381" customFormat="1" ht="11.25">
      <c r="A567" s="382"/>
      <c r="B567" s="383"/>
      <c r="C567" s="384"/>
    </row>
    <row r="568" spans="1:3" s="381" customFormat="1" ht="11.25">
      <c r="A568" s="382"/>
      <c r="B568" s="383"/>
      <c r="C568" s="384"/>
    </row>
    <row r="569" spans="1:3" s="381" customFormat="1" ht="11.25">
      <c r="A569" s="382"/>
      <c r="B569" s="383"/>
      <c r="C569" s="384"/>
    </row>
    <row r="570" spans="1:3" s="381" customFormat="1" ht="11.25">
      <c r="A570" s="382"/>
      <c r="B570" s="383"/>
      <c r="C570" s="384"/>
    </row>
    <row r="571" spans="1:3" s="381" customFormat="1" ht="11.25">
      <c r="A571" s="382"/>
      <c r="B571" s="383"/>
      <c r="C571" s="384"/>
    </row>
    <row r="572" spans="1:3" s="381" customFormat="1" ht="11.25">
      <c r="A572" s="382"/>
      <c r="B572" s="383"/>
      <c r="C572" s="384"/>
    </row>
    <row r="573" spans="1:3" s="381" customFormat="1" ht="11.25">
      <c r="A573" s="382"/>
      <c r="B573" s="383"/>
      <c r="C573" s="384"/>
    </row>
    <row r="574" spans="1:3" s="381" customFormat="1" ht="11.25">
      <c r="A574" s="382"/>
      <c r="B574" s="383"/>
      <c r="C574" s="384"/>
    </row>
    <row r="575" spans="1:3" s="381" customFormat="1" ht="11.25">
      <c r="A575" s="382"/>
      <c r="B575" s="383"/>
      <c r="C575" s="384"/>
    </row>
    <row r="576" spans="1:3" s="381" customFormat="1" ht="11.25">
      <c r="A576" s="382"/>
      <c r="B576" s="383"/>
      <c r="C576" s="384"/>
    </row>
    <row r="577" spans="1:3" s="381" customFormat="1" ht="11.25">
      <c r="A577" s="382"/>
      <c r="B577" s="383"/>
      <c r="C577" s="384"/>
    </row>
    <row r="578" spans="1:3" s="381" customFormat="1" ht="11.25">
      <c r="A578" s="382"/>
      <c r="B578" s="383"/>
      <c r="C578" s="384"/>
    </row>
    <row r="579" spans="1:3" s="381" customFormat="1" ht="11.25">
      <c r="A579" s="382"/>
      <c r="B579" s="383"/>
      <c r="C579" s="384"/>
    </row>
    <row r="580" spans="1:3" s="381" customFormat="1" ht="11.25">
      <c r="A580" s="382"/>
      <c r="B580" s="383"/>
      <c r="C580" s="384"/>
    </row>
    <row r="581" spans="1:3" s="381" customFormat="1" ht="11.25">
      <c r="A581" s="382"/>
      <c r="B581" s="383"/>
      <c r="C581" s="384"/>
    </row>
    <row r="582" spans="1:3" s="381" customFormat="1" ht="11.25">
      <c r="A582" s="382"/>
      <c r="B582" s="383"/>
      <c r="C582" s="384"/>
    </row>
    <row r="583" spans="1:3" s="381" customFormat="1" ht="11.25">
      <c r="A583" s="382"/>
      <c r="B583" s="383"/>
      <c r="C583" s="384"/>
    </row>
    <row r="584" spans="1:3" s="381" customFormat="1" ht="11.25">
      <c r="A584" s="382"/>
      <c r="B584" s="383"/>
      <c r="C584" s="384"/>
    </row>
    <row r="585" spans="1:3" s="381" customFormat="1" ht="11.25">
      <c r="A585" s="382"/>
      <c r="B585" s="383"/>
      <c r="C585" s="384"/>
    </row>
    <row r="586" spans="1:3" s="381" customFormat="1" ht="11.25">
      <c r="A586" s="382"/>
      <c r="B586" s="383"/>
      <c r="C586" s="384"/>
    </row>
    <row r="587" spans="1:3" s="381" customFormat="1" ht="11.25">
      <c r="A587" s="382"/>
      <c r="B587" s="383"/>
      <c r="C587" s="384"/>
    </row>
    <row r="588" spans="1:3" s="381" customFormat="1" ht="11.25">
      <c r="A588" s="382"/>
      <c r="B588" s="383"/>
      <c r="C588" s="384"/>
    </row>
    <row r="589" spans="1:3" s="381" customFormat="1" ht="11.25">
      <c r="A589" s="382"/>
      <c r="B589" s="383"/>
      <c r="C589" s="384"/>
    </row>
    <row r="590" spans="1:3" s="381" customFormat="1" ht="11.25">
      <c r="A590" s="382"/>
      <c r="B590" s="383"/>
      <c r="C590" s="384"/>
    </row>
    <row r="591" spans="1:3" s="381" customFormat="1" ht="11.25">
      <c r="A591" s="382"/>
      <c r="B591" s="383"/>
      <c r="C591" s="384"/>
    </row>
    <row r="592" spans="1:3" s="381" customFormat="1" ht="11.25">
      <c r="A592" s="382"/>
      <c r="B592" s="383"/>
      <c r="C592" s="384"/>
    </row>
    <row r="593" spans="1:3" s="381" customFormat="1" ht="11.25">
      <c r="A593" s="382"/>
      <c r="B593" s="383"/>
      <c r="C593" s="384"/>
    </row>
    <row r="594" spans="1:3" s="381" customFormat="1" ht="11.25">
      <c r="A594" s="382"/>
      <c r="B594" s="383"/>
      <c r="C594" s="384"/>
    </row>
    <row r="595" spans="1:3" s="381" customFormat="1" ht="11.25">
      <c r="A595" s="382"/>
      <c r="B595" s="383"/>
      <c r="C595" s="384"/>
    </row>
    <row r="596" spans="1:3" s="381" customFormat="1" ht="11.25">
      <c r="A596" s="382"/>
      <c r="B596" s="383"/>
      <c r="C596" s="384"/>
    </row>
    <row r="597" spans="1:3" s="381" customFormat="1" ht="11.25">
      <c r="A597" s="382"/>
      <c r="B597" s="383"/>
      <c r="C597" s="384"/>
    </row>
    <row r="598" spans="1:3" s="381" customFormat="1" ht="11.25">
      <c r="A598" s="382"/>
      <c r="B598" s="383"/>
      <c r="C598" s="384"/>
    </row>
    <row r="599" spans="1:3" s="381" customFormat="1" ht="11.25">
      <c r="A599" s="382"/>
      <c r="B599" s="383"/>
      <c r="C599" s="384"/>
    </row>
    <row r="600" spans="1:3" s="381" customFormat="1" ht="11.25">
      <c r="A600" s="382"/>
      <c r="B600" s="383"/>
      <c r="C600" s="384"/>
    </row>
    <row r="601" spans="1:3" s="381" customFormat="1" ht="11.25">
      <c r="A601" s="382"/>
      <c r="B601" s="383"/>
      <c r="C601" s="384"/>
    </row>
    <row r="602" spans="1:3" s="381" customFormat="1" ht="11.25">
      <c r="A602" s="382"/>
      <c r="B602" s="383"/>
      <c r="C602" s="384"/>
    </row>
    <row r="603" spans="1:3" s="381" customFormat="1" ht="11.25">
      <c r="A603" s="382"/>
      <c r="B603" s="383"/>
      <c r="C603" s="384"/>
    </row>
    <row r="604" spans="1:3" s="381" customFormat="1" ht="11.25">
      <c r="A604" s="382"/>
      <c r="B604" s="383"/>
      <c r="C604" s="384"/>
    </row>
    <row r="605" spans="1:3" s="381" customFormat="1" ht="11.25">
      <c r="A605" s="382"/>
      <c r="B605" s="383"/>
      <c r="C605" s="384"/>
    </row>
    <row r="606" spans="1:3" s="381" customFormat="1" ht="11.25">
      <c r="A606" s="382"/>
      <c r="B606" s="383"/>
      <c r="C606" s="384"/>
    </row>
    <row r="607" spans="1:3" s="381" customFormat="1" ht="11.25">
      <c r="A607" s="382"/>
      <c r="B607" s="383"/>
      <c r="C607" s="384"/>
    </row>
    <row r="608" spans="1:3" s="381" customFormat="1" ht="11.25">
      <c r="A608" s="382"/>
      <c r="B608" s="383"/>
      <c r="C608" s="384"/>
    </row>
    <row r="609" spans="1:3" s="381" customFormat="1" ht="11.25">
      <c r="A609" s="382"/>
      <c r="B609" s="383"/>
      <c r="C609" s="384"/>
    </row>
    <row r="610" spans="1:3" s="381" customFormat="1" ht="11.25">
      <c r="A610" s="382"/>
      <c r="B610" s="383"/>
      <c r="C610" s="384"/>
    </row>
    <row r="611" spans="1:3" s="381" customFormat="1" ht="11.25">
      <c r="A611" s="382"/>
      <c r="B611" s="383"/>
      <c r="C611" s="384"/>
    </row>
    <row r="612" spans="1:3" s="381" customFormat="1" ht="11.25">
      <c r="A612" s="382"/>
      <c r="B612" s="383"/>
      <c r="C612" s="384"/>
    </row>
    <row r="613" spans="1:3" s="381" customFormat="1" ht="11.25">
      <c r="A613" s="382"/>
      <c r="B613" s="383"/>
      <c r="C613" s="384"/>
    </row>
    <row r="614" spans="1:3" s="381" customFormat="1" ht="11.25">
      <c r="A614" s="382"/>
      <c r="B614" s="383"/>
      <c r="C614" s="384"/>
    </row>
    <row r="615" spans="1:3" s="381" customFormat="1" ht="11.25">
      <c r="A615" s="382"/>
      <c r="B615" s="383"/>
      <c r="C615" s="384"/>
    </row>
    <row r="616" spans="1:3" s="381" customFormat="1" ht="11.25">
      <c r="A616" s="382"/>
      <c r="B616" s="383"/>
      <c r="C616" s="384"/>
    </row>
    <row r="617" spans="1:3" s="381" customFormat="1" ht="11.25">
      <c r="A617" s="382"/>
      <c r="B617" s="383"/>
      <c r="C617" s="384"/>
    </row>
    <row r="618" spans="1:3" s="381" customFormat="1" ht="11.25">
      <c r="A618" s="382"/>
      <c r="B618" s="383"/>
      <c r="C618" s="384"/>
    </row>
    <row r="619" spans="1:3" s="381" customFormat="1" ht="11.25">
      <c r="A619" s="382"/>
      <c r="B619" s="383"/>
      <c r="C619" s="384"/>
    </row>
    <row r="620" spans="1:3" s="381" customFormat="1" ht="11.25">
      <c r="A620" s="382"/>
      <c r="B620" s="383"/>
      <c r="C620" s="384"/>
    </row>
    <row r="621" spans="1:3" s="381" customFormat="1" ht="11.25">
      <c r="A621" s="382"/>
      <c r="B621" s="383"/>
      <c r="C621" s="384"/>
    </row>
    <row r="622" spans="1:3" s="381" customFormat="1" ht="11.25">
      <c r="A622" s="382"/>
      <c r="B622" s="383"/>
      <c r="C622" s="384"/>
    </row>
    <row r="623" spans="1:3" s="381" customFormat="1" ht="11.25">
      <c r="A623" s="382"/>
      <c r="B623" s="383"/>
      <c r="C623" s="384"/>
    </row>
    <row r="624" spans="1:3" s="381" customFormat="1" ht="11.25">
      <c r="A624" s="382"/>
      <c r="B624" s="383"/>
      <c r="C624" s="384"/>
    </row>
    <row r="625" spans="1:3" s="381" customFormat="1" ht="11.25">
      <c r="A625" s="382"/>
      <c r="B625" s="383"/>
      <c r="C625" s="384"/>
    </row>
    <row r="626" spans="1:3" s="381" customFormat="1" ht="11.25">
      <c r="A626" s="382"/>
      <c r="B626" s="383"/>
      <c r="C626" s="384"/>
    </row>
    <row r="627" spans="1:3" s="381" customFormat="1" ht="11.25">
      <c r="A627" s="382"/>
      <c r="B627" s="383"/>
      <c r="C627" s="384"/>
    </row>
    <row r="628" spans="1:3" s="381" customFormat="1" ht="11.25">
      <c r="A628" s="382"/>
      <c r="B628" s="383"/>
      <c r="C628" s="384"/>
    </row>
    <row r="629" spans="1:3" s="381" customFormat="1" ht="11.25">
      <c r="A629" s="382"/>
      <c r="B629" s="383"/>
      <c r="C629" s="384"/>
    </row>
    <row r="630" spans="1:3" s="381" customFormat="1" ht="11.25">
      <c r="A630" s="382"/>
      <c r="B630" s="383"/>
      <c r="C630" s="384"/>
    </row>
    <row r="631" spans="1:3" s="381" customFormat="1" ht="11.25">
      <c r="A631" s="382"/>
      <c r="B631" s="383"/>
      <c r="C631" s="384"/>
    </row>
    <row r="632" spans="1:3" s="381" customFormat="1" ht="11.25">
      <c r="A632" s="382"/>
      <c r="B632" s="383"/>
      <c r="C632" s="384"/>
    </row>
    <row r="633" spans="1:3" s="381" customFormat="1" ht="11.25">
      <c r="A633" s="382"/>
      <c r="B633" s="383"/>
      <c r="C633" s="384"/>
    </row>
    <row r="634" spans="1:3" s="381" customFormat="1" ht="11.25">
      <c r="A634" s="382"/>
      <c r="B634" s="383"/>
      <c r="C634" s="384"/>
    </row>
    <row r="635" spans="1:3" s="381" customFormat="1" ht="11.25">
      <c r="A635" s="382"/>
      <c r="B635" s="383"/>
      <c r="C635" s="384"/>
    </row>
    <row r="636" spans="1:3" s="381" customFormat="1" ht="11.25">
      <c r="A636" s="382"/>
      <c r="B636" s="383"/>
      <c r="C636" s="384"/>
    </row>
    <row r="637" spans="1:3" s="381" customFormat="1" ht="11.25">
      <c r="A637" s="382"/>
      <c r="B637" s="383"/>
      <c r="C637" s="384"/>
    </row>
    <row r="638" spans="1:3" s="381" customFormat="1" ht="11.25">
      <c r="A638" s="382"/>
      <c r="B638" s="383"/>
      <c r="C638" s="384"/>
    </row>
    <row r="639" spans="1:3" s="381" customFormat="1" ht="11.25">
      <c r="A639" s="382"/>
      <c r="B639" s="383"/>
      <c r="C639" s="384"/>
    </row>
    <row r="640" spans="1:3" s="381" customFormat="1" ht="11.25">
      <c r="A640" s="382"/>
      <c r="B640" s="383"/>
      <c r="C640" s="384"/>
    </row>
    <row r="641" spans="1:3" s="381" customFormat="1" ht="11.25">
      <c r="A641" s="382"/>
      <c r="B641" s="383"/>
      <c r="C641" s="384"/>
    </row>
    <row r="642" spans="1:3" s="381" customFormat="1" ht="11.25">
      <c r="A642" s="382"/>
      <c r="B642" s="383"/>
      <c r="C642" s="384"/>
    </row>
    <row r="643" spans="1:3" s="381" customFormat="1" ht="11.25">
      <c r="A643" s="382"/>
      <c r="B643" s="383"/>
      <c r="C643" s="384"/>
    </row>
    <row r="644" spans="1:3" s="381" customFormat="1" ht="11.25">
      <c r="A644" s="382"/>
      <c r="B644" s="383"/>
      <c r="C644" s="384"/>
    </row>
    <row r="645" spans="1:3" s="381" customFormat="1" ht="11.25">
      <c r="A645" s="382"/>
      <c r="B645" s="383"/>
      <c r="C645" s="384"/>
    </row>
    <row r="646" spans="1:3" s="381" customFormat="1" ht="11.25">
      <c r="A646" s="382"/>
      <c r="B646" s="383"/>
      <c r="C646" s="384"/>
    </row>
    <row r="647" spans="1:3" s="381" customFormat="1" ht="11.25">
      <c r="A647" s="382"/>
      <c r="B647" s="383"/>
      <c r="C647" s="384"/>
    </row>
    <row r="648" spans="1:3" s="381" customFormat="1" ht="11.25">
      <c r="A648" s="382"/>
      <c r="B648" s="383"/>
      <c r="C648" s="384"/>
    </row>
    <row r="649" spans="1:3" s="381" customFormat="1" ht="11.25">
      <c r="A649" s="382"/>
      <c r="B649" s="383"/>
      <c r="C649" s="384"/>
    </row>
    <row r="650" spans="1:3" s="381" customFormat="1" ht="11.25">
      <c r="A650" s="382"/>
      <c r="B650" s="383"/>
      <c r="C650" s="384"/>
    </row>
    <row r="651" spans="1:3" s="381" customFormat="1" ht="11.25">
      <c r="A651" s="382"/>
      <c r="B651" s="383"/>
      <c r="C651" s="384"/>
    </row>
    <row r="652" spans="1:3" s="381" customFormat="1" ht="11.25">
      <c r="A652" s="382"/>
      <c r="B652" s="383"/>
      <c r="C652" s="384"/>
    </row>
    <row r="653" spans="1:3" s="381" customFormat="1" ht="11.25">
      <c r="A653" s="382"/>
      <c r="B653" s="383"/>
      <c r="C653" s="384"/>
    </row>
    <row r="654" spans="1:3" s="381" customFormat="1" ht="11.25">
      <c r="A654" s="382"/>
      <c r="B654" s="383"/>
      <c r="C654" s="384"/>
    </row>
    <row r="655" spans="1:3" s="381" customFormat="1" ht="11.25">
      <c r="A655" s="382"/>
      <c r="B655" s="383"/>
      <c r="C655" s="384"/>
    </row>
    <row r="656" spans="1:3" s="381" customFormat="1" ht="11.25">
      <c r="A656" s="382"/>
      <c r="B656" s="383"/>
      <c r="C656" s="384"/>
    </row>
    <row r="657" spans="1:3" s="381" customFormat="1" ht="11.25">
      <c r="A657" s="382"/>
      <c r="B657" s="383"/>
      <c r="C657" s="384"/>
    </row>
    <row r="658" spans="1:3" s="381" customFormat="1" ht="11.25">
      <c r="A658" s="382"/>
      <c r="B658" s="383"/>
      <c r="C658" s="384"/>
    </row>
    <row r="659" spans="1:3" s="381" customFormat="1" ht="11.25">
      <c r="A659" s="382"/>
      <c r="B659" s="383"/>
      <c r="C659" s="384"/>
    </row>
    <row r="660" spans="1:3" s="381" customFormat="1" ht="11.25">
      <c r="A660" s="382"/>
      <c r="B660" s="383"/>
      <c r="C660" s="384"/>
    </row>
    <row r="661" spans="1:3" s="381" customFormat="1" ht="11.25">
      <c r="A661" s="382"/>
      <c r="B661" s="383"/>
      <c r="C661" s="384"/>
    </row>
    <row r="662" spans="1:3" s="381" customFormat="1" ht="11.25">
      <c r="A662" s="382"/>
      <c r="B662" s="383"/>
      <c r="C662" s="384"/>
    </row>
    <row r="663" spans="1:3" s="381" customFormat="1" ht="11.25">
      <c r="A663" s="382"/>
      <c r="B663" s="383"/>
      <c r="C663" s="384"/>
    </row>
    <row r="664" spans="1:3" s="381" customFormat="1" ht="11.25">
      <c r="A664" s="382"/>
      <c r="B664" s="383"/>
      <c r="C664" s="384"/>
    </row>
    <row r="665" spans="1:3" s="381" customFormat="1" ht="11.25">
      <c r="A665" s="382"/>
      <c r="B665" s="383"/>
      <c r="C665" s="384"/>
    </row>
    <row r="666" spans="1:3" s="381" customFormat="1" ht="11.25">
      <c r="A666" s="382"/>
      <c r="B666" s="383"/>
      <c r="C666" s="384"/>
    </row>
    <row r="667" spans="1:3" s="381" customFormat="1" ht="11.25">
      <c r="A667" s="382"/>
      <c r="B667" s="383"/>
      <c r="C667" s="384"/>
    </row>
    <row r="668" spans="1:3" s="381" customFormat="1" ht="11.25">
      <c r="A668" s="382"/>
      <c r="B668" s="383"/>
      <c r="C668" s="384"/>
    </row>
    <row r="669" spans="1:3" s="381" customFormat="1" ht="11.25">
      <c r="A669" s="382"/>
      <c r="B669" s="383"/>
      <c r="C669" s="384"/>
    </row>
    <row r="670" spans="1:3" s="381" customFormat="1" ht="11.25">
      <c r="A670" s="382"/>
      <c r="B670" s="383"/>
      <c r="C670" s="384"/>
    </row>
    <row r="671" spans="1:3" s="381" customFormat="1" ht="11.25">
      <c r="A671" s="382"/>
      <c r="B671" s="383"/>
      <c r="C671" s="384"/>
    </row>
    <row r="672" spans="1:3" s="381" customFormat="1" ht="11.25">
      <c r="A672" s="382"/>
      <c r="B672" s="383"/>
      <c r="C672" s="384"/>
    </row>
    <row r="673" spans="1:3" s="381" customFormat="1" ht="11.25">
      <c r="A673" s="382"/>
      <c r="B673" s="383"/>
      <c r="C673" s="384"/>
    </row>
    <row r="674" spans="1:3" s="381" customFormat="1" ht="11.25">
      <c r="A674" s="382"/>
      <c r="B674" s="383"/>
      <c r="C674" s="384"/>
    </row>
    <row r="675" spans="1:3" s="381" customFormat="1" ht="11.25">
      <c r="A675" s="382"/>
      <c r="B675" s="383"/>
      <c r="C675" s="384"/>
    </row>
    <row r="676" spans="1:3" s="381" customFormat="1" ht="11.25">
      <c r="A676" s="382"/>
      <c r="B676" s="383"/>
      <c r="C676" s="384"/>
    </row>
    <row r="677" spans="1:3" s="381" customFormat="1" ht="11.25">
      <c r="A677" s="382"/>
      <c r="B677" s="383"/>
      <c r="C677" s="384"/>
    </row>
    <row r="678" spans="1:3" s="381" customFormat="1" ht="11.25">
      <c r="A678" s="382"/>
      <c r="B678" s="383"/>
      <c r="C678" s="384"/>
    </row>
    <row r="679" spans="1:3" s="381" customFormat="1" ht="11.25">
      <c r="A679" s="382"/>
      <c r="B679" s="383"/>
      <c r="C679" s="384"/>
    </row>
    <row r="680" spans="1:3" s="381" customFormat="1" ht="11.25">
      <c r="A680" s="382"/>
      <c r="B680" s="383"/>
      <c r="C680" s="384"/>
    </row>
    <row r="681" spans="1:3" s="381" customFormat="1" ht="11.25">
      <c r="A681" s="382"/>
      <c r="B681" s="383"/>
      <c r="C681" s="384"/>
    </row>
    <row r="682" spans="1:3" s="381" customFormat="1" ht="11.25">
      <c r="A682" s="382"/>
      <c r="B682" s="383"/>
      <c r="C682" s="384"/>
    </row>
    <row r="683" spans="1:3" s="381" customFormat="1" ht="11.25">
      <c r="A683" s="382"/>
      <c r="B683" s="383"/>
      <c r="C683" s="384"/>
    </row>
    <row r="684" spans="1:3" s="381" customFormat="1" ht="11.25">
      <c r="A684" s="382"/>
      <c r="B684" s="383"/>
      <c r="C684" s="384"/>
    </row>
    <row r="685" spans="1:3" s="381" customFormat="1" ht="11.25">
      <c r="A685" s="382"/>
      <c r="B685" s="383"/>
      <c r="C685" s="384"/>
    </row>
    <row r="686" spans="1:3" s="381" customFormat="1" ht="11.25">
      <c r="A686" s="382"/>
      <c r="B686" s="383"/>
      <c r="C686" s="384"/>
    </row>
    <row r="687" spans="1:3" s="381" customFormat="1" ht="11.25">
      <c r="A687" s="382"/>
      <c r="B687" s="383"/>
      <c r="C687" s="384"/>
    </row>
    <row r="688" spans="1:3" s="381" customFormat="1" ht="11.25">
      <c r="A688" s="382"/>
      <c r="B688" s="383"/>
      <c r="C688" s="384"/>
    </row>
    <row r="689" spans="1:3" s="381" customFormat="1" ht="11.25">
      <c r="A689" s="382"/>
      <c r="B689" s="383"/>
      <c r="C689" s="384"/>
    </row>
    <row r="690" spans="1:3" s="381" customFormat="1" ht="11.25">
      <c r="A690" s="382"/>
      <c r="B690" s="383"/>
      <c r="C690" s="384"/>
    </row>
    <row r="691" spans="1:3" s="381" customFormat="1" ht="11.25">
      <c r="A691" s="382"/>
      <c r="B691" s="383"/>
      <c r="C691" s="384"/>
    </row>
    <row r="692" spans="1:3" s="381" customFormat="1" ht="11.25">
      <c r="A692" s="382"/>
      <c r="B692" s="383"/>
      <c r="C692" s="384"/>
    </row>
    <row r="693" spans="1:3" s="381" customFormat="1" ht="11.25">
      <c r="A693" s="382"/>
      <c r="B693" s="383"/>
      <c r="C693" s="384"/>
    </row>
    <row r="694" spans="1:3" s="381" customFormat="1" ht="11.25">
      <c r="A694" s="382"/>
      <c r="B694" s="383"/>
      <c r="C694" s="384"/>
    </row>
    <row r="695" spans="1:3" s="381" customFormat="1" ht="11.25">
      <c r="A695" s="382"/>
      <c r="B695" s="383"/>
      <c r="C695" s="384"/>
    </row>
    <row r="696" spans="1:3" s="381" customFormat="1" ht="11.25">
      <c r="A696" s="382"/>
      <c r="B696" s="383"/>
      <c r="C696" s="384"/>
    </row>
    <row r="697" spans="1:3" s="381" customFormat="1" ht="11.25">
      <c r="A697" s="382"/>
      <c r="B697" s="383"/>
      <c r="C697" s="384"/>
    </row>
    <row r="698" spans="1:3" s="381" customFormat="1" ht="11.25">
      <c r="A698" s="382"/>
      <c r="B698" s="383"/>
      <c r="C698" s="384"/>
    </row>
    <row r="699" spans="1:3" s="381" customFormat="1" ht="11.25">
      <c r="A699" s="382"/>
      <c r="B699" s="383"/>
      <c r="C699" s="384"/>
    </row>
    <row r="700" spans="1:3" s="381" customFormat="1" ht="11.25">
      <c r="A700" s="382"/>
      <c r="B700" s="383"/>
      <c r="C700" s="384"/>
    </row>
    <row r="701" spans="1:3" s="381" customFormat="1" ht="11.25">
      <c r="A701" s="382"/>
      <c r="B701" s="383"/>
      <c r="C701" s="384"/>
    </row>
    <row r="702" spans="1:3" s="381" customFormat="1" ht="11.25">
      <c r="A702" s="382"/>
      <c r="B702" s="383"/>
      <c r="C702" s="384"/>
    </row>
    <row r="703" spans="1:3" s="381" customFormat="1" ht="11.25">
      <c r="A703" s="382"/>
      <c r="B703" s="383"/>
      <c r="C703" s="384"/>
    </row>
    <row r="704" spans="1:3" s="381" customFormat="1" ht="11.25">
      <c r="A704" s="382"/>
      <c r="B704" s="383"/>
      <c r="C704" s="384"/>
    </row>
    <row r="705" spans="1:3" s="381" customFormat="1" ht="11.25">
      <c r="A705" s="382"/>
      <c r="B705" s="383"/>
      <c r="C705" s="384"/>
    </row>
    <row r="706" spans="1:3" s="381" customFormat="1" ht="11.25">
      <c r="A706" s="382"/>
      <c r="B706" s="383"/>
      <c r="C706" s="384"/>
    </row>
    <row r="707" spans="1:3" s="381" customFormat="1" ht="11.25">
      <c r="A707" s="382"/>
      <c r="B707" s="383"/>
      <c r="C707" s="384"/>
    </row>
    <row r="708" spans="1:3" s="381" customFormat="1" ht="11.25">
      <c r="A708" s="382"/>
      <c r="B708" s="383"/>
      <c r="C708" s="384"/>
    </row>
    <row r="709" spans="1:3" s="381" customFormat="1" ht="11.25">
      <c r="A709" s="382"/>
      <c r="B709" s="383"/>
      <c r="C709" s="384"/>
    </row>
    <row r="710" spans="1:3" s="381" customFormat="1" ht="11.25">
      <c r="A710" s="382"/>
      <c r="B710" s="383"/>
      <c r="C710" s="384"/>
    </row>
    <row r="711" spans="1:3" s="381" customFormat="1" ht="11.25">
      <c r="A711" s="382"/>
      <c r="B711" s="383"/>
      <c r="C711" s="384"/>
    </row>
    <row r="712" spans="1:3" s="381" customFormat="1" ht="11.25">
      <c r="A712" s="382"/>
      <c r="B712" s="383"/>
      <c r="C712" s="384"/>
    </row>
    <row r="713" spans="1:3" s="381" customFormat="1" ht="11.25">
      <c r="A713" s="382"/>
      <c r="B713" s="383"/>
      <c r="C713" s="384"/>
    </row>
    <row r="714" spans="1:3" s="381" customFormat="1" ht="11.25">
      <c r="A714" s="382"/>
      <c r="B714" s="383"/>
      <c r="C714" s="384"/>
    </row>
    <row r="715" spans="1:3" s="381" customFormat="1" ht="11.25">
      <c r="A715" s="382"/>
      <c r="B715" s="383"/>
      <c r="C715" s="384"/>
    </row>
    <row r="716" spans="1:3" s="381" customFormat="1" ht="11.25">
      <c r="A716" s="382"/>
      <c r="B716" s="383"/>
      <c r="C716" s="384"/>
    </row>
    <row r="717" spans="1:3" s="381" customFormat="1" ht="11.25">
      <c r="A717" s="382"/>
      <c r="B717" s="383"/>
      <c r="C717" s="384"/>
    </row>
    <row r="718" spans="1:3" s="381" customFormat="1" ht="11.25">
      <c r="A718" s="382"/>
      <c r="B718" s="383"/>
      <c r="C718" s="384"/>
    </row>
    <row r="719" spans="1:3" s="381" customFormat="1" ht="11.25">
      <c r="A719" s="382"/>
      <c r="B719" s="383"/>
      <c r="C719" s="384"/>
    </row>
    <row r="720" spans="1:3" s="381" customFormat="1" ht="11.25">
      <c r="A720" s="382"/>
      <c r="B720" s="383"/>
      <c r="C720" s="384"/>
    </row>
    <row r="721" spans="1:3" s="381" customFormat="1" ht="11.25">
      <c r="A721" s="382"/>
      <c r="B721" s="383"/>
      <c r="C721" s="384"/>
    </row>
    <row r="722" spans="1:3" s="381" customFormat="1" ht="11.25">
      <c r="A722" s="382"/>
      <c r="B722" s="383"/>
      <c r="C722" s="384"/>
    </row>
    <row r="723" spans="1:3" s="381" customFormat="1" ht="11.25">
      <c r="A723" s="382"/>
      <c r="B723" s="383"/>
      <c r="C723" s="384"/>
    </row>
    <row r="724" spans="1:3" s="381" customFormat="1" ht="11.25">
      <c r="A724" s="382"/>
      <c r="B724" s="383"/>
      <c r="C724" s="384"/>
    </row>
    <row r="725" spans="1:3" s="381" customFormat="1" ht="11.25">
      <c r="A725" s="382"/>
      <c r="B725" s="383"/>
      <c r="C725" s="384"/>
    </row>
    <row r="726" spans="1:3" s="381" customFormat="1" ht="11.25">
      <c r="A726" s="382"/>
      <c r="B726" s="383"/>
      <c r="C726" s="384"/>
    </row>
    <row r="727" spans="1:3" s="381" customFormat="1" ht="11.25">
      <c r="A727" s="382"/>
      <c r="B727" s="383"/>
      <c r="C727" s="384"/>
    </row>
    <row r="728" spans="1:3" s="381" customFormat="1" ht="11.25">
      <c r="A728" s="382"/>
      <c r="B728" s="383"/>
      <c r="C728" s="384"/>
    </row>
    <row r="729" spans="1:3" s="381" customFormat="1" ht="11.25">
      <c r="A729" s="382"/>
      <c r="B729" s="383"/>
      <c r="C729" s="384"/>
    </row>
    <row r="730" spans="1:3" s="381" customFormat="1" ht="11.25">
      <c r="A730" s="382"/>
      <c r="B730" s="383"/>
      <c r="C730" s="384"/>
    </row>
    <row r="731" spans="1:3" s="381" customFormat="1" ht="11.25">
      <c r="A731" s="382"/>
      <c r="B731" s="383"/>
      <c r="C731" s="384"/>
    </row>
    <row r="732" spans="1:3" s="381" customFormat="1" ht="11.25">
      <c r="A732" s="382"/>
      <c r="B732" s="383"/>
      <c r="C732" s="384"/>
    </row>
    <row r="733" spans="1:3" s="381" customFormat="1" ht="11.25">
      <c r="A733" s="382"/>
      <c r="B733" s="383"/>
      <c r="C733" s="384"/>
    </row>
    <row r="734" spans="1:3" s="381" customFormat="1" ht="11.25">
      <c r="A734" s="382"/>
      <c r="B734" s="383"/>
      <c r="C734" s="384"/>
    </row>
    <row r="735" spans="1:3" s="381" customFormat="1" ht="11.25">
      <c r="A735" s="382"/>
      <c r="B735" s="383"/>
      <c r="C735" s="384"/>
    </row>
    <row r="736" spans="1:3" s="381" customFormat="1" ht="11.25">
      <c r="A736" s="382"/>
      <c r="B736" s="383"/>
      <c r="C736" s="384"/>
    </row>
    <row r="737" spans="1:3" s="381" customFormat="1" ht="11.25">
      <c r="A737" s="382"/>
      <c r="B737" s="383"/>
      <c r="C737" s="384"/>
    </row>
    <row r="738" spans="1:3" s="381" customFormat="1" ht="11.25">
      <c r="A738" s="382"/>
      <c r="B738" s="383"/>
      <c r="C738" s="384"/>
    </row>
    <row r="739" spans="1:3" s="381" customFormat="1" ht="11.25">
      <c r="A739" s="382"/>
      <c r="B739" s="383"/>
      <c r="C739" s="384"/>
    </row>
    <row r="740" spans="1:3" s="381" customFormat="1" ht="11.25">
      <c r="A740" s="382"/>
      <c r="B740" s="383"/>
      <c r="C740" s="384"/>
    </row>
    <row r="741" spans="1:3" s="381" customFormat="1" ht="11.25">
      <c r="A741" s="382"/>
      <c r="B741" s="383"/>
      <c r="C741" s="384"/>
    </row>
    <row r="742" spans="1:3" s="381" customFormat="1" ht="11.25">
      <c r="A742" s="382"/>
      <c r="B742" s="383"/>
      <c r="C742" s="384"/>
    </row>
    <row r="743" spans="1:3" s="381" customFormat="1" ht="11.25">
      <c r="A743" s="382"/>
      <c r="B743" s="383"/>
      <c r="C743" s="384"/>
    </row>
    <row r="744" spans="1:3" s="381" customFormat="1" ht="11.25">
      <c r="A744" s="382"/>
      <c r="B744" s="383"/>
      <c r="C744" s="384"/>
    </row>
    <row r="745" spans="1:3" s="381" customFormat="1" ht="11.25">
      <c r="A745" s="382"/>
      <c r="B745" s="383"/>
      <c r="C745" s="384"/>
    </row>
    <row r="746" spans="1:3" s="381" customFormat="1" ht="11.25">
      <c r="A746" s="382"/>
      <c r="B746" s="383"/>
      <c r="C746" s="384"/>
    </row>
    <row r="747" spans="1:3" s="381" customFormat="1" ht="11.25">
      <c r="A747" s="382"/>
      <c r="B747" s="383"/>
      <c r="C747" s="384"/>
    </row>
    <row r="748" spans="1:3" s="381" customFormat="1" ht="11.25">
      <c r="A748" s="382"/>
      <c r="B748" s="383"/>
      <c r="C748" s="384"/>
    </row>
    <row r="749" spans="1:3" s="381" customFormat="1" ht="11.25">
      <c r="A749" s="382"/>
      <c r="B749" s="383"/>
      <c r="C749" s="384"/>
    </row>
    <row r="750" spans="1:3" s="381" customFormat="1" ht="11.25">
      <c r="A750" s="382"/>
      <c r="B750" s="383"/>
      <c r="C750" s="384"/>
    </row>
    <row r="751" spans="1:3" s="381" customFormat="1" ht="11.25">
      <c r="A751" s="382"/>
      <c r="B751" s="383"/>
      <c r="C751" s="384"/>
    </row>
    <row r="752" spans="1:3" s="381" customFormat="1" ht="11.25">
      <c r="A752" s="382"/>
      <c r="B752" s="383"/>
      <c r="C752" s="384"/>
    </row>
    <row r="753" spans="1:3" s="381" customFormat="1" ht="11.25">
      <c r="A753" s="382"/>
      <c r="B753" s="383"/>
      <c r="C753" s="384"/>
    </row>
    <row r="754" spans="1:3" s="381" customFormat="1" ht="11.25">
      <c r="A754" s="382"/>
      <c r="B754" s="383"/>
      <c r="C754" s="384"/>
    </row>
    <row r="755" spans="1:3" s="381" customFormat="1" ht="11.25">
      <c r="A755" s="382"/>
      <c r="B755" s="383"/>
      <c r="C755" s="384"/>
    </row>
    <row r="756" spans="1:3" s="381" customFormat="1" ht="11.25">
      <c r="A756" s="382"/>
      <c r="B756" s="383"/>
      <c r="C756" s="384"/>
    </row>
    <row r="757" spans="1:3" s="381" customFormat="1" ht="11.25">
      <c r="A757" s="382"/>
      <c r="B757" s="383"/>
      <c r="C757" s="384"/>
    </row>
    <row r="758" spans="1:3" s="381" customFormat="1" ht="11.25">
      <c r="A758" s="382"/>
      <c r="B758" s="383"/>
      <c r="C758" s="384"/>
    </row>
    <row r="759" spans="1:3" s="381" customFormat="1" ht="11.25">
      <c r="A759" s="382"/>
      <c r="B759" s="383"/>
      <c r="C759" s="384"/>
    </row>
    <row r="760" spans="1:3" s="381" customFormat="1" ht="11.25">
      <c r="A760" s="382"/>
      <c r="B760" s="383"/>
      <c r="C760" s="384"/>
    </row>
    <row r="761" spans="1:3" s="381" customFormat="1" ht="11.25">
      <c r="A761" s="382"/>
      <c r="B761" s="383"/>
      <c r="C761" s="384"/>
    </row>
    <row r="762" spans="1:3" s="381" customFormat="1" ht="11.25">
      <c r="A762" s="382"/>
      <c r="B762" s="383"/>
      <c r="C762" s="384"/>
    </row>
    <row r="763" spans="1:3" s="381" customFormat="1" ht="11.25">
      <c r="A763" s="382"/>
      <c r="B763" s="383"/>
      <c r="C763" s="384"/>
    </row>
    <row r="764" spans="1:3" s="381" customFormat="1" ht="11.25">
      <c r="A764" s="382"/>
      <c r="B764" s="383"/>
      <c r="C764" s="384"/>
    </row>
    <row r="765" spans="1:3" s="381" customFormat="1" ht="11.25">
      <c r="A765" s="382"/>
      <c r="B765" s="383"/>
      <c r="C765" s="384"/>
    </row>
    <row r="766" spans="1:3" s="381" customFormat="1" ht="11.25">
      <c r="A766" s="382"/>
      <c r="B766" s="383"/>
      <c r="C766" s="384"/>
    </row>
    <row r="767" spans="1:3" s="381" customFormat="1" ht="11.25">
      <c r="A767" s="382"/>
      <c r="B767" s="383"/>
      <c r="C767" s="384"/>
    </row>
    <row r="768" spans="1:3" s="381" customFormat="1" ht="11.25">
      <c r="A768" s="382"/>
      <c r="B768" s="383"/>
      <c r="C768" s="384"/>
    </row>
    <row r="769" spans="1:3" s="381" customFormat="1" ht="11.25">
      <c r="A769" s="382"/>
      <c r="B769" s="383"/>
      <c r="C769" s="384"/>
    </row>
    <row r="770" spans="1:3" s="381" customFormat="1" ht="11.25">
      <c r="A770" s="382"/>
      <c r="B770" s="383"/>
      <c r="C770" s="384"/>
    </row>
    <row r="771" spans="1:3" s="381" customFormat="1" ht="11.25">
      <c r="A771" s="382"/>
      <c r="B771" s="383"/>
      <c r="C771" s="384"/>
    </row>
    <row r="772" spans="1:3" s="381" customFormat="1" ht="11.25">
      <c r="A772" s="382"/>
      <c r="B772" s="383"/>
      <c r="C772" s="384"/>
    </row>
    <row r="773" spans="1:3" s="381" customFormat="1" ht="11.25">
      <c r="A773" s="382"/>
      <c r="B773" s="383"/>
      <c r="C773" s="384"/>
    </row>
    <row r="774" spans="1:3" s="381" customFormat="1" ht="11.25">
      <c r="A774" s="382"/>
      <c r="B774" s="383"/>
      <c r="C774" s="384"/>
    </row>
    <row r="775" spans="1:3" s="381" customFormat="1" ht="11.25">
      <c r="A775" s="382"/>
      <c r="B775" s="383"/>
      <c r="C775" s="384"/>
    </row>
    <row r="776" spans="1:3" s="381" customFormat="1" ht="11.25">
      <c r="A776" s="382"/>
      <c r="B776" s="383"/>
      <c r="C776" s="384"/>
    </row>
    <row r="777" spans="1:3" s="381" customFormat="1" ht="11.25">
      <c r="A777" s="382"/>
      <c r="B777" s="383"/>
      <c r="C777" s="384"/>
    </row>
    <row r="778" spans="1:3" s="381" customFormat="1" ht="11.25">
      <c r="A778" s="382"/>
      <c r="B778" s="383"/>
      <c r="C778" s="384"/>
    </row>
    <row r="779" spans="1:3" s="381" customFormat="1" ht="11.25">
      <c r="A779" s="382"/>
      <c r="B779" s="383"/>
      <c r="C779" s="384"/>
    </row>
    <row r="780" spans="1:3" s="381" customFormat="1" ht="11.25">
      <c r="A780" s="382"/>
      <c r="B780" s="383"/>
      <c r="C780" s="384"/>
    </row>
    <row r="781" spans="1:3" s="381" customFormat="1" ht="11.25">
      <c r="A781" s="382"/>
      <c r="B781" s="383"/>
      <c r="C781" s="384"/>
    </row>
    <row r="782" spans="1:3" s="381" customFormat="1" ht="11.25">
      <c r="A782" s="382"/>
      <c r="B782" s="383"/>
      <c r="C782" s="384"/>
    </row>
    <row r="783" spans="1:3" s="381" customFormat="1" ht="11.25">
      <c r="A783" s="382"/>
      <c r="B783" s="383"/>
      <c r="C783" s="384"/>
    </row>
    <row r="784" spans="1:3" s="381" customFormat="1" ht="11.25">
      <c r="A784" s="382"/>
      <c r="B784" s="383"/>
      <c r="C784" s="384"/>
    </row>
    <row r="785" spans="1:3" s="381" customFormat="1" ht="11.25">
      <c r="A785" s="382"/>
      <c r="B785" s="383"/>
      <c r="C785" s="384"/>
    </row>
    <row r="786" spans="1:3" s="381" customFormat="1" ht="11.25">
      <c r="A786" s="382"/>
      <c r="B786" s="383"/>
      <c r="C786" s="384"/>
    </row>
    <row r="787" spans="1:3" s="381" customFormat="1" ht="11.25">
      <c r="A787" s="382"/>
      <c r="B787" s="383"/>
      <c r="C787" s="384"/>
    </row>
    <row r="788" spans="1:3" s="381" customFormat="1" ht="11.25">
      <c r="A788" s="382"/>
      <c r="B788" s="383"/>
      <c r="C788" s="384"/>
    </row>
    <row r="789" spans="1:3" s="381" customFormat="1" ht="11.25">
      <c r="A789" s="382"/>
      <c r="B789" s="383"/>
      <c r="C789" s="384"/>
    </row>
    <row r="790" spans="1:3" s="381" customFormat="1" ht="11.25">
      <c r="A790" s="382"/>
      <c r="B790" s="383"/>
      <c r="C790" s="384"/>
    </row>
    <row r="791" spans="1:3" s="381" customFormat="1" ht="11.25">
      <c r="A791" s="382"/>
      <c r="B791" s="383"/>
      <c r="C791" s="384"/>
    </row>
    <row r="792" spans="1:3" s="381" customFormat="1" ht="11.25">
      <c r="A792" s="382"/>
      <c r="B792" s="383"/>
      <c r="C792" s="384"/>
    </row>
    <row r="793" spans="1:3" s="381" customFormat="1" ht="11.25">
      <c r="A793" s="382"/>
      <c r="B793" s="383"/>
      <c r="C793" s="384"/>
    </row>
    <row r="794" spans="1:3" s="381" customFormat="1" ht="11.25">
      <c r="A794" s="382"/>
      <c r="B794" s="383"/>
      <c r="C794" s="384"/>
    </row>
    <row r="795" spans="1:3" s="381" customFormat="1" ht="11.25">
      <c r="A795" s="382"/>
      <c r="B795" s="383"/>
      <c r="C795" s="384"/>
    </row>
    <row r="796" spans="1:3" s="381" customFormat="1" ht="11.25">
      <c r="A796" s="382"/>
      <c r="B796" s="383"/>
      <c r="C796" s="384"/>
    </row>
    <row r="797" spans="1:3" s="381" customFormat="1" ht="11.25">
      <c r="A797" s="382"/>
      <c r="B797" s="383"/>
      <c r="C797" s="384"/>
    </row>
    <row r="798" spans="1:3" s="381" customFormat="1" ht="11.25">
      <c r="A798" s="382"/>
      <c r="B798" s="383"/>
      <c r="C798" s="384"/>
    </row>
    <row r="799" spans="1:3" s="381" customFormat="1" ht="11.25">
      <c r="A799" s="382"/>
      <c r="B799" s="383"/>
      <c r="C799" s="384"/>
    </row>
    <row r="800" spans="1:3" s="381" customFormat="1" ht="11.25">
      <c r="A800" s="382"/>
      <c r="B800" s="383"/>
      <c r="C800" s="384"/>
    </row>
    <row r="801" spans="1:3" s="381" customFormat="1" ht="11.25">
      <c r="A801" s="382"/>
      <c r="B801" s="383"/>
      <c r="C801" s="384"/>
    </row>
    <row r="802" spans="1:3" s="381" customFormat="1" ht="11.25">
      <c r="A802" s="382"/>
      <c r="B802" s="383"/>
      <c r="C802" s="384"/>
    </row>
    <row r="803" spans="1:3" s="381" customFormat="1" ht="11.25">
      <c r="A803" s="382"/>
      <c r="B803" s="383"/>
      <c r="C803" s="384"/>
    </row>
    <row r="804" spans="1:3" s="381" customFormat="1" ht="11.25">
      <c r="A804" s="382"/>
      <c r="B804" s="383"/>
      <c r="C804" s="384"/>
    </row>
    <row r="805" spans="1:3" s="381" customFormat="1" ht="11.25">
      <c r="A805" s="382"/>
      <c r="B805" s="383"/>
      <c r="C805" s="384"/>
    </row>
    <row r="806" spans="1:3" s="381" customFormat="1" ht="11.25">
      <c r="A806" s="382"/>
      <c r="B806" s="383"/>
      <c r="C806" s="384"/>
    </row>
    <row r="807" spans="1:3" s="381" customFormat="1" ht="11.25">
      <c r="A807" s="382"/>
      <c r="B807" s="383"/>
      <c r="C807" s="384"/>
    </row>
    <row r="808" spans="1:3" s="381" customFormat="1" ht="11.25">
      <c r="A808" s="382"/>
      <c r="B808" s="383"/>
      <c r="C808" s="384"/>
    </row>
    <row r="809" spans="1:3" s="381" customFormat="1" ht="11.25">
      <c r="A809" s="382"/>
      <c r="B809" s="383"/>
      <c r="C809" s="384"/>
    </row>
    <row r="810" spans="1:3" s="381" customFormat="1" ht="11.25">
      <c r="A810" s="382"/>
      <c r="B810" s="383"/>
      <c r="C810" s="384"/>
    </row>
    <row r="811" spans="1:3" s="381" customFormat="1" ht="11.25">
      <c r="A811" s="382"/>
      <c r="B811" s="383"/>
      <c r="C811" s="384"/>
    </row>
    <row r="812" spans="1:3" s="381" customFormat="1" ht="11.25">
      <c r="A812" s="382"/>
      <c r="B812" s="383"/>
      <c r="C812" s="384"/>
    </row>
    <row r="813" spans="1:3" s="381" customFormat="1" ht="11.25">
      <c r="A813" s="382"/>
      <c r="B813" s="383"/>
      <c r="C813" s="384"/>
    </row>
    <row r="814" spans="1:3" s="381" customFormat="1" ht="11.25">
      <c r="A814" s="382"/>
      <c r="B814" s="383"/>
      <c r="C814" s="384"/>
    </row>
    <row r="815" spans="1:3" s="381" customFormat="1" ht="11.25">
      <c r="A815" s="382"/>
      <c r="B815" s="383"/>
      <c r="C815" s="384"/>
    </row>
    <row r="816" spans="1:3" s="381" customFormat="1" ht="11.25">
      <c r="A816" s="382"/>
      <c r="B816" s="383"/>
      <c r="C816" s="384"/>
    </row>
    <row r="817" spans="1:3" s="381" customFormat="1" ht="11.25">
      <c r="A817" s="382"/>
      <c r="B817" s="383"/>
      <c r="C817" s="384"/>
    </row>
    <row r="818" spans="1:3" s="381" customFormat="1" ht="11.25">
      <c r="A818" s="382"/>
      <c r="B818" s="383"/>
      <c r="C818" s="384"/>
    </row>
    <row r="819" spans="1:3" s="381" customFormat="1" ht="11.25">
      <c r="A819" s="382"/>
      <c r="B819" s="383"/>
      <c r="C819" s="384"/>
    </row>
    <row r="820" spans="1:3" s="381" customFormat="1" ht="11.25">
      <c r="A820" s="382"/>
      <c r="B820" s="383"/>
      <c r="C820" s="384"/>
    </row>
    <row r="821" spans="1:3" s="381" customFormat="1" ht="11.25">
      <c r="A821" s="382"/>
      <c r="B821" s="383"/>
      <c r="C821" s="384"/>
    </row>
    <row r="822" spans="1:3" s="381" customFormat="1" ht="11.25">
      <c r="A822" s="382"/>
      <c r="B822" s="383"/>
      <c r="C822" s="384"/>
    </row>
    <row r="823" spans="1:3" s="381" customFormat="1" ht="11.25">
      <c r="A823" s="382"/>
      <c r="B823" s="383"/>
      <c r="C823" s="384"/>
    </row>
    <row r="824" spans="1:3" s="381" customFormat="1" ht="11.25">
      <c r="A824" s="382"/>
      <c r="B824" s="383"/>
      <c r="C824" s="384"/>
    </row>
    <row r="825" spans="1:3" s="381" customFormat="1" ht="11.25">
      <c r="A825" s="382"/>
      <c r="B825" s="383"/>
      <c r="C825" s="384"/>
    </row>
    <row r="826" spans="1:3" s="381" customFormat="1" ht="11.25">
      <c r="A826" s="382"/>
      <c r="B826" s="383"/>
      <c r="C826" s="384"/>
    </row>
    <row r="827" spans="1:3" s="381" customFormat="1" ht="11.25">
      <c r="A827" s="382"/>
      <c r="B827" s="383"/>
      <c r="C827" s="384"/>
    </row>
    <row r="828" spans="1:3" s="381" customFormat="1" ht="11.25">
      <c r="A828" s="382"/>
      <c r="B828" s="383"/>
      <c r="C828" s="384"/>
    </row>
    <row r="829" spans="1:3" s="381" customFormat="1" ht="11.25">
      <c r="A829" s="382"/>
      <c r="B829" s="383"/>
      <c r="C829" s="384"/>
    </row>
    <row r="830" spans="1:3" s="381" customFormat="1" ht="11.25">
      <c r="A830" s="382"/>
      <c r="B830" s="383"/>
      <c r="C830" s="384"/>
    </row>
    <row r="831" spans="1:3" s="381" customFormat="1" ht="11.25">
      <c r="A831" s="382"/>
      <c r="B831" s="383"/>
      <c r="C831" s="384"/>
    </row>
    <row r="832" spans="1:3" s="381" customFormat="1" ht="11.25">
      <c r="A832" s="382"/>
      <c r="B832" s="383"/>
      <c r="C832" s="384"/>
    </row>
    <row r="833" spans="1:3" s="381" customFormat="1" ht="11.25">
      <c r="A833" s="382"/>
      <c r="B833" s="383"/>
      <c r="C833" s="384"/>
    </row>
    <row r="834" spans="1:3" s="381" customFormat="1" ht="11.25">
      <c r="A834" s="382"/>
      <c r="B834" s="383"/>
      <c r="C834" s="384"/>
    </row>
    <row r="835" spans="1:3" s="381" customFormat="1" ht="11.25">
      <c r="A835" s="382"/>
      <c r="B835" s="383"/>
      <c r="C835" s="384"/>
    </row>
    <row r="836" spans="1:3" s="381" customFormat="1" ht="11.25">
      <c r="A836" s="382"/>
      <c r="B836" s="383"/>
      <c r="C836" s="384"/>
    </row>
    <row r="837" spans="1:3" s="381" customFormat="1" ht="11.25">
      <c r="A837" s="382"/>
      <c r="B837" s="383"/>
      <c r="C837" s="384"/>
    </row>
    <row r="838" spans="1:3" s="381" customFormat="1" ht="11.25">
      <c r="A838" s="382"/>
      <c r="B838" s="383"/>
      <c r="C838" s="384"/>
    </row>
    <row r="839" spans="1:3" s="381" customFormat="1" ht="11.25">
      <c r="A839" s="382"/>
      <c r="B839" s="383"/>
      <c r="C839" s="384"/>
    </row>
    <row r="840" spans="1:3" s="381" customFormat="1" ht="11.25">
      <c r="A840" s="382"/>
      <c r="B840" s="383"/>
      <c r="C840" s="384"/>
    </row>
    <row r="841" spans="1:3" s="381" customFormat="1" ht="11.25">
      <c r="A841" s="382"/>
      <c r="B841" s="383"/>
      <c r="C841" s="384"/>
    </row>
    <row r="842" spans="1:3" s="381" customFormat="1" ht="11.25">
      <c r="A842" s="382"/>
      <c r="B842" s="383"/>
      <c r="C842" s="384"/>
    </row>
    <row r="843" spans="1:3" s="381" customFormat="1" ht="11.25">
      <c r="A843" s="382"/>
      <c r="B843" s="383"/>
      <c r="C843" s="384"/>
    </row>
    <row r="844" spans="1:3" s="381" customFormat="1" ht="11.25">
      <c r="A844" s="382"/>
      <c r="B844" s="383"/>
      <c r="C844" s="384"/>
    </row>
    <row r="845" spans="1:3" s="381" customFormat="1" ht="11.25">
      <c r="A845" s="382"/>
      <c r="B845" s="383"/>
      <c r="C845" s="384"/>
    </row>
    <row r="846" spans="1:3" s="381" customFormat="1" ht="11.25">
      <c r="A846" s="382"/>
      <c r="B846" s="383"/>
      <c r="C846" s="384"/>
    </row>
    <row r="847" spans="1:3" s="381" customFormat="1" ht="11.25">
      <c r="A847" s="382"/>
      <c r="B847" s="383"/>
      <c r="C847" s="384"/>
    </row>
    <row r="848" spans="1:3" s="381" customFormat="1" ht="11.25">
      <c r="A848" s="382"/>
      <c r="B848" s="383"/>
      <c r="C848" s="384"/>
    </row>
    <row r="849" spans="1:3" s="381" customFormat="1" ht="11.25">
      <c r="A849" s="382"/>
      <c r="B849" s="383"/>
      <c r="C849" s="384"/>
    </row>
    <row r="850" spans="1:3" s="381" customFormat="1" ht="11.25">
      <c r="A850" s="382"/>
      <c r="B850" s="383"/>
      <c r="C850" s="384"/>
    </row>
    <row r="851" spans="1:3" s="381" customFormat="1" ht="11.25">
      <c r="A851" s="382"/>
      <c r="B851" s="383"/>
      <c r="C851" s="384"/>
    </row>
    <row r="852" spans="1:3" s="381" customFormat="1" ht="11.25">
      <c r="A852" s="382"/>
      <c r="B852" s="383"/>
      <c r="C852" s="384"/>
    </row>
    <row r="853" spans="1:3" s="381" customFormat="1" ht="11.25">
      <c r="A853" s="382"/>
      <c r="B853" s="383"/>
      <c r="C853" s="384"/>
    </row>
    <row r="854" spans="1:3" s="381" customFormat="1" ht="11.25">
      <c r="A854" s="382"/>
      <c r="B854" s="383"/>
      <c r="C854" s="384"/>
    </row>
    <row r="855" spans="1:3" s="381" customFormat="1" ht="11.25">
      <c r="A855" s="382"/>
      <c r="B855" s="383"/>
      <c r="C855" s="384"/>
    </row>
    <row r="856" spans="1:3" s="381" customFormat="1" ht="11.25">
      <c r="A856" s="382"/>
      <c r="B856" s="383"/>
      <c r="C856" s="384"/>
    </row>
    <row r="857" spans="1:3" s="381" customFormat="1" ht="11.25">
      <c r="A857" s="382"/>
      <c r="B857" s="383"/>
      <c r="C857" s="384"/>
    </row>
    <row r="858" spans="1:3" s="381" customFormat="1" ht="11.25">
      <c r="A858" s="382"/>
      <c r="B858" s="383"/>
      <c r="C858" s="384"/>
    </row>
    <row r="859" spans="1:3" s="381" customFormat="1" ht="11.25">
      <c r="A859" s="382"/>
      <c r="B859" s="383"/>
      <c r="C859" s="384"/>
    </row>
    <row r="860" spans="1:3" s="381" customFormat="1" ht="11.25">
      <c r="A860" s="382"/>
      <c r="B860" s="383"/>
      <c r="C860" s="384"/>
    </row>
    <row r="861" spans="1:3" s="381" customFormat="1" ht="11.25">
      <c r="A861" s="382"/>
      <c r="B861" s="383"/>
      <c r="C861" s="384"/>
    </row>
    <row r="862" spans="1:3" s="381" customFormat="1" ht="11.25">
      <c r="A862" s="382"/>
      <c r="B862" s="383"/>
      <c r="C862" s="384"/>
    </row>
    <row r="863" spans="1:3" s="381" customFormat="1" ht="11.25">
      <c r="A863" s="382"/>
      <c r="B863" s="383"/>
      <c r="C863" s="384"/>
    </row>
    <row r="864" spans="1:3" s="381" customFormat="1" ht="11.25">
      <c r="A864" s="382"/>
      <c r="B864" s="383"/>
      <c r="C864" s="384"/>
    </row>
    <row r="865" spans="1:3" s="381" customFormat="1" ht="11.25">
      <c r="A865" s="382"/>
      <c r="B865" s="383"/>
      <c r="C865" s="384"/>
    </row>
    <row r="866" spans="1:3" s="381" customFormat="1" ht="11.25">
      <c r="A866" s="382"/>
      <c r="B866" s="383"/>
      <c r="C866" s="384"/>
    </row>
    <row r="867" spans="1:3" s="381" customFormat="1" ht="11.25">
      <c r="A867" s="382"/>
      <c r="B867" s="383"/>
      <c r="C867" s="384"/>
    </row>
    <row r="868" spans="1:3" s="381" customFormat="1" ht="11.25">
      <c r="A868" s="382"/>
      <c r="B868" s="383"/>
      <c r="C868" s="384"/>
    </row>
    <row r="869" spans="1:3" s="381" customFormat="1" ht="11.25">
      <c r="A869" s="382"/>
      <c r="B869" s="383"/>
      <c r="C869" s="384"/>
    </row>
    <row r="870" spans="1:3" s="381" customFormat="1" ht="11.25">
      <c r="A870" s="382"/>
      <c r="B870" s="383"/>
      <c r="C870" s="384"/>
    </row>
    <row r="871" spans="1:3" s="381" customFormat="1" ht="11.25">
      <c r="A871" s="382"/>
      <c r="B871" s="383"/>
      <c r="C871" s="384"/>
    </row>
    <row r="872" spans="1:3" s="381" customFormat="1" ht="11.25">
      <c r="A872" s="382"/>
      <c r="B872" s="383"/>
      <c r="C872" s="384"/>
    </row>
    <row r="873" spans="1:3" s="381" customFormat="1" ht="11.25">
      <c r="A873" s="382"/>
      <c r="B873" s="383"/>
      <c r="C873" s="384"/>
    </row>
    <row r="874" spans="1:3" s="381" customFormat="1" ht="11.25">
      <c r="A874" s="382"/>
      <c r="B874" s="383"/>
      <c r="C874" s="384"/>
    </row>
    <row r="875" spans="1:3" s="381" customFormat="1" ht="11.25">
      <c r="A875" s="382"/>
      <c r="B875" s="383"/>
      <c r="C875" s="384"/>
    </row>
    <row r="876" spans="1:3" s="381" customFormat="1" ht="11.25">
      <c r="A876" s="382"/>
      <c r="B876" s="383"/>
      <c r="C876" s="384"/>
    </row>
    <row r="877" spans="1:3" s="381" customFormat="1" ht="11.25">
      <c r="A877" s="382"/>
      <c r="B877" s="383"/>
      <c r="C877" s="384"/>
    </row>
    <row r="878" spans="1:3" s="381" customFormat="1" ht="11.25">
      <c r="A878" s="382"/>
      <c r="B878" s="383"/>
      <c r="C878" s="384"/>
    </row>
    <row r="879" spans="1:3" s="381" customFormat="1" ht="11.25">
      <c r="A879" s="382"/>
      <c r="B879" s="383"/>
      <c r="C879" s="384"/>
    </row>
    <row r="880" spans="1:3" s="381" customFormat="1" ht="11.25">
      <c r="A880" s="382"/>
      <c r="B880" s="383"/>
      <c r="C880" s="384"/>
    </row>
    <row r="881" spans="1:3" s="381" customFormat="1" ht="11.25">
      <c r="A881" s="382"/>
      <c r="B881" s="383"/>
      <c r="C881" s="384"/>
    </row>
    <row r="882" spans="1:3" s="381" customFormat="1" ht="11.25">
      <c r="A882" s="382"/>
      <c r="B882" s="383"/>
      <c r="C882" s="384"/>
    </row>
    <row r="883" spans="1:3" s="381" customFormat="1" ht="11.25">
      <c r="A883" s="382"/>
      <c r="B883" s="383"/>
      <c r="C883" s="384"/>
    </row>
    <row r="884" spans="1:3" s="381" customFormat="1" ht="11.25">
      <c r="A884" s="382"/>
      <c r="B884" s="383"/>
      <c r="C884" s="384"/>
    </row>
    <row r="885" spans="1:3" s="381" customFormat="1" ht="11.25">
      <c r="A885" s="382"/>
      <c r="B885" s="383"/>
      <c r="C885" s="384"/>
    </row>
    <row r="886" spans="1:3" s="381" customFormat="1" ht="11.25">
      <c r="A886" s="382"/>
      <c r="B886" s="383"/>
      <c r="C886" s="384"/>
    </row>
    <row r="887" spans="1:3" s="381" customFormat="1" ht="11.25">
      <c r="A887" s="382"/>
      <c r="B887" s="383"/>
      <c r="C887" s="384"/>
    </row>
    <row r="888" spans="1:3" s="381" customFormat="1" ht="11.25">
      <c r="A888" s="382"/>
      <c r="B888" s="383"/>
      <c r="C888" s="384"/>
    </row>
    <row r="889" spans="1:3" s="381" customFormat="1" ht="11.25">
      <c r="A889" s="382"/>
      <c r="B889" s="383"/>
      <c r="C889" s="384"/>
    </row>
    <row r="890" spans="1:3" s="381" customFormat="1" ht="11.25">
      <c r="A890" s="382"/>
      <c r="B890" s="383"/>
      <c r="C890" s="384"/>
    </row>
    <row r="891" spans="1:3" s="381" customFormat="1" ht="11.25">
      <c r="A891" s="382"/>
      <c r="B891" s="383"/>
      <c r="C891" s="384"/>
    </row>
    <row r="892" spans="1:3" s="381" customFormat="1" ht="11.25">
      <c r="A892" s="382"/>
      <c r="B892" s="383"/>
      <c r="C892" s="384"/>
    </row>
    <row r="893" spans="1:3" s="381" customFormat="1" ht="11.25">
      <c r="A893" s="382"/>
      <c r="B893" s="383"/>
      <c r="C893" s="384"/>
    </row>
    <row r="894" spans="1:3" s="381" customFormat="1" ht="11.25">
      <c r="A894" s="382"/>
      <c r="B894" s="383"/>
      <c r="C894" s="384"/>
    </row>
    <row r="895" spans="1:3" s="381" customFormat="1" ht="11.25">
      <c r="A895" s="382"/>
      <c r="B895" s="383"/>
      <c r="C895" s="384"/>
    </row>
    <row r="896" spans="1:3" s="381" customFormat="1" ht="11.25">
      <c r="A896" s="382"/>
      <c r="B896" s="383"/>
      <c r="C896" s="384"/>
    </row>
    <row r="897" spans="1:3" s="381" customFormat="1" ht="11.25">
      <c r="A897" s="382"/>
      <c r="B897" s="383"/>
      <c r="C897" s="384"/>
    </row>
    <row r="898" spans="1:3" s="381" customFormat="1" ht="11.25">
      <c r="A898" s="382"/>
      <c r="B898" s="383"/>
      <c r="C898" s="384"/>
    </row>
    <row r="899" spans="1:3" s="381" customFormat="1" ht="11.25">
      <c r="A899" s="382"/>
      <c r="B899" s="383"/>
      <c r="C899" s="384"/>
    </row>
    <row r="900" spans="1:3" s="381" customFormat="1" ht="11.25">
      <c r="A900" s="382"/>
      <c r="B900" s="383"/>
      <c r="C900" s="384"/>
    </row>
    <row r="901" spans="1:3" s="381" customFormat="1" ht="11.25">
      <c r="A901" s="382"/>
      <c r="B901" s="383"/>
      <c r="C901" s="384"/>
    </row>
    <row r="902" spans="1:3" s="381" customFormat="1" ht="11.25">
      <c r="A902" s="382"/>
      <c r="B902" s="383"/>
      <c r="C902" s="384"/>
    </row>
    <row r="903" spans="1:3" s="381" customFormat="1" ht="11.25">
      <c r="A903" s="382"/>
      <c r="B903" s="383"/>
      <c r="C903" s="384"/>
    </row>
    <row r="904" spans="1:3" s="381" customFormat="1" ht="11.25">
      <c r="A904" s="382"/>
      <c r="B904" s="383"/>
      <c r="C904" s="384"/>
    </row>
    <row r="905" spans="1:3" s="381" customFormat="1" ht="11.25">
      <c r="A905" s="382"/>
      <c r="B905" s="383"/>
      <c r="C905" s="384"/>
    </row>
    <row r="906" spans="1:3" s="381" customFormat="1" ht="11.25">
      <c r="A906" s="382"/>
      <c r="B906" s="383"/>
      <c r="C906" s="384"/>
    </row>
    <row r="907" spans="1:3" s="381" customFormat="1" ht="11.25">
      <c r="A907" s="382"/>
      <c r="B907" s="383"/>
      <c r="C907" s="384"/>
    </row>
    <row r="908" spans="1:3" s="381" customFormat="1" ht="11.25">
      <c r="A908" s="382"/>
      <c r="B908" s="383"/>
      <c r="C908" s="384"/>
    </row>
    <row r="909" spans="1:3" s="381" customFormat="1" ht="11.25">
      <c r="A909" s="382"/>
      <c r="B909" s="383"/>
      <c r="C909" s="384"/>
    </row>
    <row r="910" spans="1:3" s="381" customFormat="1" ht="11.25">
      <c r="A910" s="382"/>
      <c r="B910" s="383"/>
      <c r="C910" s="384"/>
    </row>
    <row r="911" spans="1:3" s="381" customFormat="1" ht="11.25">
      <c r="A911" s="382"/>
      <c r="B911" s="383"/>
      <c r="C911" s="384"/>
    </row>
    <row r="912" spans="1:3" s="381" customFormat="1" ht="11.25">
      <c r="A912" s="382"/>
      <c r="B912" s="383"/>
      <c r="C912" s="384"/>
    </row>
    <row r="913" spans="1:3" s="381" customFormat="1" ht="11.25">
      <c r="A913" s="382"/>
      <c r="B913" s="383"/>
      <c r="C913" s="384"/>
    </row>
    <row r="914" spans="1:3" s="381" customFormat="1" ht="11.25">
      <c r="A914" s="382"/>
      <c r="B914" s="383"/>
      <c r="C914" s="384"/>
    </row>
    <row r="915" spans="1:3" s="381" customFormat="1" ht="11.25">
      <c r="A915" s="382"/>
      <c r="B915" s="383"/>
      <c r="C915" s="384"/>
    </row>
    <row r="916" spans="1:3" s="381" customFormat="1" ht="11.25">
      <c r="A916" s="382"/>
      <c r="B916" s="383"/>
      <c r="C916" s="384"/>
    </row>
    <row r="917" spans="1:3" s="381" customFormat="1" ht="11.25">
      <c r="A917" s="382"/>
      <c r="B917" s="383"/>
      <c r="C917" s="384"/>
    </row>
    <row r="918" spans="1:3" s="381" customFormat="1" ht="11.25">
      <c r="A918" s="382"/>
      <c r="B918" s="383"/>
      <c r="C918" s="384"/>
    </row>
    <row r="919" spans="1:3" s="381" customFormat="1" ht="11.25">
      <c r="A919" s="382"/>
      <c r="B919" s="383"/>
      <c r="C919" s="384"/>
    </row>
    <row r="920" spans="1:3" s="381" customFormat="1" ht="11.25">
      <c r="A920" s="382"/>
      <c r="B920" s="383"/>
      <c r="C920" s="384"/>
    </row>
    <row r="921" spans="1:3" s="381" customFormat="1" ht="11.25">
      <c r="A921" s="382"/>
      <c r="B921" s="383"/>
      <c r="C921" s="384"/>
    </row>
    <row r="922" spans="1:3" s="381" customFormat="1" ht="11.25">
      <c r="A922" s="382"/>
      <c r="B922" s="383"/>
      <c r="C922" s="384"/>
    </row>
    <row r="923" spans="1:3" s="381" customFormat="1" ht="11.25">
      <c r="A923" s="382"/>
      <c r="B923" s="383"/>
      <c r="C923" s="384"/>
    </row>
    <row r="924" spans="1:3" s="381" customFormat="1" ht="11.25">
      <c r="A924" s="382"/>
      <c r="B924" s="383"/>
      <c r="C924" s="384"/>
    </row>
    <row r="925" spans="1:3" s="381" customFormat="1" ht="11.25">
      <c r="A925" s="382"/>
      <c r="B925" s="383"/>
      <c r="C925" s="384"/>
    </row>
    <row r="926" spans="1:3" s="381" customFormat="1" ht="11.25">
      <c r="A926" s="382"/>
      <c r="B926" s="383"/>
      <c r="C926" s="384"/>
    </row>
    <row r="927" spans="1:3" s="381" customFormat="1" ht="11.25">
      <c r="A927" s="382"/>
      <c r="B927" s="383"/>
      <c r="C927" s="384"/>
    </row>
    <row r="928" spans="1:3" s="381" customFormat="1" ht="11.25">
      <c r="A928" s="382"/>
      <c r="B928" s="383"/>
      <c r="C928" s="384"/>
    </row>
    <row r="929" spans="1:3" s="381" customFormat="1" ht="11.25">
      <c r="A929" s="382"/>
      <c r="B929" s="383"/>
      <c r="C929" s="384"/>
    </row>
    <row r="930" spans="1:3" s="381" customFormat="1" ht="11.25">
      <c r="A930" s="382"/>
      <c r="B930" s="383"/>
      <c r="C930" s="384"/>
    </row>
    <row r="931" spans="1:3" s="381" customFormat="1" ht="11.25">
      <c r="A931" s="382"/>
      <c r="B931" s="383"/>
      <c r="C931" s="384"/>
    </row>
    <row r="932" spans="1:3" s="381" customFormat="1" ht="11.25">
      <c r="A932" s="382"/>
      <c r="B932" s="383"/>
      <c r="C932" s="384"/>
    </row>
    <row r="933" spans="1:3" s="381" customFormat="1" ht="11.25">
      <c r="A933" s="382"/>
      <c r="B933" s="383"/>
      <c r="C933" s="384"/>
    </row>
    <row r="934" spans="1:3" s="381" customFormat="1" ht="11.25">
      <c r="A934" s="382"/>
      <c r="B934" s="383"/>
      <c r="C934" s="384"/>
    </row>
    <row r="935" spans="1:3" s="381" customFormat="1" ht="11.25">
      <c r="A935" s="382"/>
      <c r="B935" s="383"/>
      <c r="C935" s="384"/>
    </row>
    <row r="936" spans="1:3" s="381" customFormat="1" ht="11.25">
      <c r="A936" s="382"/>
      <c r="B936" s="383"/>
      <c r="C936" s="384"/>
    </row>
    <row r="937" spans="1:3" s="381" customFormat="1" ht="11.25">
      <c r="A937" s="382"/>
      <c r="B937" s="383"/>
      <c r="C937" s="384"/>
    </row>
    <row r="938" spans="1:3" s="381" customFormat="1" ht="11.25">
      <c r="A938" s="382"/>
      <c r="B938" s="383"/>
      <c r="C938" s="384"/>
    </row>
    <row r="939" spans="1:3" s="381" customFormat="1" ht="11.25">
      <c r="A939" s="382"/>
      <c r="B939" s="383"/>
      <c r="C939" s="384"/>
    </row>
    <row r="940" spans="1:3" s="381" customFormat="1" ht="11.25">
      <c r="A940" s="382"/>
      <c r="B940" s="383"/>
      <c r="C940" s="384"/>
    </row>
    <row r="941" spans="1:3" s="381" customFormat="1" ht="11.25">
      <c r="A941" s="382"/>
      <c r="B941" s="383"/>
      <c r="C941" s="384"/>
    </row>
    <row r="942" spans="1:3" s="381" customFormat="1" ht="11.25">
      <c r="A942" s="382"/>
      <c r="B942" s="383"/>
      <c r="C942" s="384"/>
    </row>
    <row r="943" spans="1:3" s="381" customFormat="1" ht="11.25">
      <c r="A943" s="382"/>
      <c r="B943" s="383"/>
      <c r="C943" s="384"/>
    </row>
    <row r="944" spans="1:3" s="381" customFormat="1" ht="11.25">
      <c r="A944" s="382"/>
      <c r="B944" s="383"/>
      <c r="C944" s="384"/>
    </row>
    <row r="945" spans="1:3" s="381" customFormat="1" ht="11.25">
      <c r="A945" s="382"/>
      <c r="B945" s="383"/>
      <c r="C945" s="384"/>
    </row>
    <row r="946" spans="1:3" s="381" customFormat="1" ht="11.25">
      <c r="A946" s="382"/>
      <c r="B946" s="383"/>
      <c r="C946" s="384"/>
    </row>
    <row r="947" spans="1:3" s="381" customFormat="1" ht="11.25">
      <c r="A947" s="382"/>
      <c r="B947" s="383"/>
      <c r="C947" s="384"/>
    </row>
    <row r="948" spans="1:3" s="381" customFormat="1" ht="11.25">
      <c r="A948" s="382"/>
      <c r="B948" s="383"/>
      <c r="C948" s="384"/>
    </row>
    <row r="949" spans="1:3" s="381" customFormat="1" ht="11.25">
      <c r="A949" s="382"/>
      <c r="B949" s="383"/>
      <c r="C949" s="384"/>
    </row>
    <row r="950" spans="1:3" s="381" customFormat="1" ht="11.25">
      <c r="A950" s="382"/>
      <c r="B950" s="383"/>
      <c r="C950" s="384"/>
    </row>
    <row r="951" spans="1:3" s="381" customFormat="1" ht="11.25">
      <c r="A951" s="382"/>
      <c r="B951" s="383"/>
      <c r="C951" s="384"/>
    </row>
    <row r="952" spans="1:3" s="381" customFormat="1" ht="11.25">
      <c r="A952" s="382"/>
      <c r="B952" s="383"/>
      <c r="C952" s="384"/>
    </row>
    <row r="953" spans="1:3" s="381" customFormat="1" ht="11.25">
      <c r="A953" s="382"/>
      <c r="B953" s="383"/>
      <c r="C953" s="384"/>
    </row>
    <row r="954" spans="1:3" s="381" customFormat="1" ht="11.25">
      <c r="A954" s="382"/>
      <c r="B954" s="383"/>
      <c r="C954" s="384"/>
    </row>
    <row r="955" spans="1:3" s="381" customFormat="1" ht="11.25">
      <c r="A955" s="382"/>
      <c r="B955" s="383"/>
      <c r="C955" s="384"/>
    </row>
    <row r="956" spans="1:3" s="381" customFormat="1" ht="11.25">
      <c r="A956" s="382"/>
      <c r="B956" s="383"/>
      <c r="C956" s="384"/>
    </row>
    <row r="957" spans="1:3" s="381" customFormat="1" ht="11.25">
      <c r="A957" s="382"/>
      <c r="B957" s="383"/>
      <c r="C957" s="384"/>
    </row>
    <row r="958" spans="1:3" s="381" customFormat="1" ht="11.25">
      <c r="A958" s="382"/>
      <c r="B958" s="383"/>
      <c r="C958" s="384"/>
    </row>
    <row r="959" spans="1:3" s="381" customFormat="1" ht="11.25">
      <c r="A959" s="382"/>
      <c r="B959" s="383"/>
      <c r="C959" s="384"/>
    </row>
    <row r="960" spans="1:3" s="381" customFormat="1" ht="11.25">
      <c r="A960" s="382"/>
      <c r="B960" s="383"/>
      <c r="C960" s="384"/>
    </row>
    <row r="961" spans="1:3" s="381" customFormat="1" ht="11.25">
      <c r="A961" s="382"/>
      <c r="B961" s="383"/>
      <c r="C961" s="384"/>
    </row>
    <row r="962" spans="1:3" s="381" customFormat="1" ht="11.25">
      <c r="A962" s="382"/>
      <c r="B962" s="383"/>
      <c r="C962" s="384"/>
    </row>
    <row r="963" spans="1:3" s="381" customFormat="1" ht="11.25">
      <c r="A963" s="382"/>
      <c r="B963" s="383"/>
      <c r="C963" s="384"/>
    </row>
    <row r="964" spans="1:3" s="381" customFormat="1" ht="11.25">
      <c r="A964" s="382"/>
      <c r="B964" s="383"/>
      <c r="C964" s="384"/>
    </row>
    <row r="965" spans="1:3" s="381" customFormat="1" ht="11.25">
      <c r="A965" s="382"/>
      <c r="B965" s="383"/>
      <c r="C965" s="384"/>
    </row>
    <row r="966" spans="1:3" s="381" customFormat="1" ht="11.25">
      <c r="A966" s="382"/>
      <c r="B966" s="383"/>
      <c r="C966" s="384"/>
    </row>
    <row r="967" spans="1:3" s="381" customFormat="1" ht="11.25">
      <c r="A967" s="382"/>
      <c r="B967" s="383"/>
      <c r="C967" s="384"/>
    </row>
    <row r="968" spans="1:3" s="381" customFormat="1" ht="11.25">
      <c r="A968" s="382"/>
      <c r="B968" s="383"/>
      <c r="C968" s="384"/>
    </row>
    <row r="969" spans="1:3" s="381" customFormat="1" ht="11.25">
      <c r="A969" s="382"/>
      <c r="B969" s="383"/>
      <c r="C969" s="384"/>
    </row>
    <row r="970" spans="1:3" s="381" customFormat="1" ht="11.25">
      <c r="A970" s="382"/>
      <c r="B970" s="383"/>
      <c r="C970" s="384"/>
    </row>
    <row r="971" spans="1:3" s="381" customFormat="1" ht="11.25">
      <c r="A971" s="382"/>
      <c r="B971" s="383"/>
      <c r="C971" s="384"/>
    </row>
    <row r="972" spans="1:3" s="381" customFormat="1" ht="11.25">
      <c r="A972" s="382"/>
      <c r="B972" s="383"/>
      <c r="C972" s="384"/>
    </row>
    <row r="973" spans="1:3" s="381" customFormat="1" ht="11.25">
      <c r="A973" s="382"/>
      <c r="B973" s="383"/>
      <c r="C973" s="384"/>
    </row>
    <row r="974" spans="1:3" s="381" customFormat="1" ht="11.25">
      <c r="A974" s="382"/>
      <c r="B974" s="383"/>
      <c r="C974" s="384"/>
    </row>
    <row r="975" spans="1:3" s="381" customFormat="1" ht="11.25">
      <c r="A975" s="382"/>
      <c r="B975" s="383"/>
      <c r="C975" s="384"/>
    </row>
    <row r="976" spans="1:3" s="381" customFormat="1" ht="11.25">
      <c r="A976" s="382"/>
      <c r="B976" s="383"/>
      <c r="C976" s="384"/>
    </row>
    <row r="977" spans="1:3" s="381" customFormat="1" ht="11.25">
      <c r="A977" s="382"/>
      <c r="B977" s="383"/>
      <c r="C977" s="384"/>
    </row>
    <row r="978" spans="1:3" s="381" customFormat="1" ht="11.25">
      <c r="A978" s="382"/>
      <c r="B978" s="383"/>
      <c r="C978" s="384"/>
    </row>
    <row r="979" spans="1:3" s="381" customFormat="1" ht="11.25">
      <c r="A979" s="382"/>
      <c r="B979" s="383"/>
      <c r="C979" s="384"/>
    </row>
    <row r="980" spans="1:3" s="381" customFormat="1" ht="11.25">
      <c r="A980" s="382"/>
      <c r="B980" s="383"/>
      <c r="C980" s="384"/>
    </row>
    <row r="981" spans="1:3" s="381" customFormat="1" ht="11.25">
      <c r="A981" s="382"/>
      <c r="B981" s="383"/>
      <c r="C981" s="384"/>
    </row>
    <row r="982" spans="1:3" s="381" customFormat="1" ht="11.25">
      <c r="A982" s="382"/>
      <c r="B982" s="383"/>
      <c r="C982" s="384"/>
    </row>
    <row r="983" spans="1:3" s="381" customFormat="1" ht="11.25">
      <c r="A983" s="382"/>
      <c r="B983" s="383"/>
      <c r="C983" s="384"/>
    </row>
    <row r="984" spans="1:3" s="381" customFormat="1" ht="11.25">
      <c r="A984" s="382"/>
      <c r="B984" s="383"/>
      <c r="C984" s="384"/>
    </row>
    <row r="985" spans="1:3" s="381" customFormat="1" ht="11.25">
      <c r="A985" s="382"/>
      <c r="B985" s="383"/>
      <c r="C985" s="384"/>
    </row>
    <row r="986" spans="1:3" s="381" customFormat="1" ht="11.25">
      <c r="A986" s="382"/>
      <c r="B986" s="383"/>
      <c r="C986" s="384"/>
    </row>
    <row r="987" spans="1:3" s="381" customFormat="1" ht="11.25">
      <c r="A987" s="382"/>
      <c r="B987" s="383"/>
      <c r="C987" s="384"/>
    </row>
    <row r="988" spans="1:3" s="381" customFormat="1" ht="11.25">
      <c r="A988" s="382"/>
      <c r="B988" s="383"/>
      <c r="C988" s="384"/>
    </row>
    <row r="989" spans="1:3" s="381" customFormat="1" ht="11.25">
      <c r="A989" s="382"/>
      <c r="B989" s="383"/>
      <c r="C989" s="384"/>
    </row>
    <row r="990" spans="1:3" s="381" customFormat="1" ht="11.25">
      <c r="A990" s="382"/>
      <c r="B990" s="383"/>
      <c r="C990" s="384"/>
    </row>
    <row r="991" spans="1:3" s="381" customFormat="1" ht="11.25">
      <c r="A991" s="382"/>
      <c r="B991" s="383"/>
      <c r="C991" s="384"/>
    </row>
    <row r="992" spans="1:3" s="381" customFormat="1" ht="11.25">
      <c r="A992" s="382"/>
      <c r="B992" s="383"/>
      <c r="C992" s="384"/>
    </row>
    <row r="993" spans="1:3" s="381" customFormat="1" ht="11.25">
      <c r="A993" s="382"/>
      <c r="B993" s="383"/>
      <c r="C993" s="384"/>
    </row>
    <row r="994" spans="1:3" s="381" customFormat="1" ht="11.25">
      <c r="A994" s="382"/>
      <c r="B994" s="383"/>
      <c r="C994" s="384"/>
    </row>
    <row r="995" spans="1:3" s="381" customFormat="1" ht="11.25">
      <c r="A995" s="382"/>
      <c r="B995" s="383"/>
      <c r="C995" s="384"/>
    </row>
    <row r="996" spans="1:3" s="381" customFormat="1" ht="11.25">
      <c r="A996" s="382"/>
      <c r="B996" s="383"/>
      <c r="C996" s="384"/>
    </row>
    <row r="997" spans="1:3" s="381" customFormat="1" ht="11.25">
      <c r="A997" s="382"/>
      <c r="B997" s="383"/>
      <c r="C997" s="384"/>
    </row>
    <row r="998" spans="1:3" s="381" customFormat="1" ht="11.25">
      <c r="A998" s="382"/>
      <c r="B998" s="383"/>
      <c r="C998" s="384"/>
    </row>
    <row r="999" spans="1:3" s="381" customFormat="1" ht="11.25">
      <c r="A999" s="382"/>
      <c r="B999" s="383"/>
      <c r="C999" s="384"/>
    </row>
    <row r="1000" spans="1:3" s="381" customFormat="1" ht="11.25">
      <c r="A1000" s="382"/>
      <c r="B1000" s="383"/>
      <c r="C1000" s="384"/>
    </row>
    <row r="1001" spans="1:3" s="381" customFormat="1" ht="11.25">
      <c r="A1001" s="382"/>
      <c r="B1001" s="383"/>
      <c r="C1001" s="384"/>
    </row>
    <row r="1002" spans="1:3" s="381" customFormat="1" ht="11.25">
      <c r="A1002" s="382"/>
      <c r="B1002" s="383"/>
      <c r="C1002" s="384"/>
    </row>
    <row r="1003" spans="1:3" s="381" customFormat="1" ht="11.25">
      <c r="A1003" s="382"/>
      <c r="B1003" s="383"/>
      <c r="C1003" s="384"/>
    </row>
    <row r="1004" spans="1:3" s="381" customFormat="1" ht="11.25">
      <c r="A1004" s="382"/>
      <c r="B1004" s="383"/>
      <c r="C1004" s="384"/>
    </row>
    <row r="1005" spans="1:3" s="381" customFormat="1" ht="11.25">
      <c r="A1005" s="382"/>
      <c r="B1005" s="383"/>
      <c r="C1005" s="384"/>
    </row>
    <row r="1006" spans="1:3" s="381" customFormat="1" ht="11.25">
      <c r="A1006" s="382"/>
      <c r="B1006" s="383"/>
      <c r="C1006" s="384"/>
    </row>
    <row r="1007" spans="1:3" s="381" customFormat="1" ht="11.25">
      <c r="A1007" s="382"/>
      <c r="B1007" s="383"/>
      <c r="C1007" s="384"/>
    </row>
    <row r="1008" spans="1:3" s="381" customFormat="1" ht="11.25">
      <c r="A1008" s="382"/>
      <c r="B1008" s="383"/>
      <c r="C1008" s="384"/>
    </row>
    <row r="1009" spans="1:3" s="381" customFormat="1" ht="11.25">
      <c r="A1009" s="382"/>
      <c r="B1009" s="383"/>
      <c r="C1009" s="384"/>
    </row>
    <row r="1010" spans="1:3" s="381" customFormat="1" ht="11.25">
      <c r="A1010" s="382"/>
      <c r="B1010" s="383"/>
      <c r="C1010" s="384"/>
    </row>
    <row r="1011" spans="1:3" s="381" customFormat="1" ht="11.25">
      <c r="A1011" s="382"/>
      <c r="B1011" s="383"/>
      <c r="C1011" s="384"/>
    </row>
    <row r="1012" spans="1:3" s="381" customFormat="1" ht="11.25">
      <c r="A1012" s="382"/>
      <c r="B1012" s="383"/>
      <c r="C1012" s="384"/>
    </row>
    <row r="1013" spans="1:3" s="381" customFormat="1" ht="11.25">
      <c r="A1013" s="382"/>
      <c r="B1013" s="383"/>
      <c r="C1013" s="384"/>
    </row>
    <row r="1014" spans="1:3" s="381" customFormat="1" ht="11.25">
      <c r="A1014" s="382"/>
      <c r="B1014" s="383"/>
      <c r="C1014" s="384"/>
    </row>
    <row r="1015" spans="1:3" s="381" customFormat="1" ht="11.25">
      <c r="A1015" s="382"/>
      <c r="B1015" s="383"/>
      <c r="C1015" s="384"/>
    </row>
    <row r="1016" spans="1:3" s="381" customFormat="1" ht="11.25">
      <c r="A1016" s="382"/>
      <c r="B1016" s="383"/>
      <c r="C1016" s="384"/>
    </row>
    <row r="1017" spans="1:3" s="381" customFormat="1" ht="11.25">
      <c r="A1017" s="382"/>
      <c r="B1017" s="383"/>
      <c r="C1017" s="384"/>
    </row>
    <row r="1018" spans="1:3" s="381" customFormat="1" ht="11.25">
      <c r="A1018" s="382"/>
      <c r="B1018" s="383"/>
      <c r="C1018" s="384"/>
    </row>
    <row r="1019" spans="1:3" s="381" customFormat="1" ht="11.25">
      <c r="A1019" s="382"/>
      <c r="B1019" s="383"/>
      <c r="C1019" s="384"/>
    </row>
    <row r="1020" spans="1:3" s="381" customFormat="1" ht="11.25">
      <c r="A1020" s="382"/>
      <c r="B1020" s="383"/>
      <c r="C1020" s="384"/>
    </row>
    <row r="1021" spans="1:3" s="381" customFormat="1" ht="11.25">
      <c r="A1021" s="382"/>
      <c r="B1021" s="383"/>
      <c r="C1021" s="384"/>
    </row>
    <row r="1022" spans="1:3" s="381" customFormat="1" ht="11.25">
      <c r="A1022" s="382"/>
      <c r="B1022" s="383"/>
      <c r="C1022" s="384"/>
    </row>
    <row r="1023" spans="1:3" s="381" customFormat="1" ht="11.25">
      <c r="A1023" s="382"/>
      <c r="B1023" s="383"/>
      <c r="C1023" s="384"/>
    </row>
    <row r="1024" spans="1:3" s="381" customFormat="1" ht="11.25">
      <c r="A1024" s="382"/>
      <c r="B1024" s="383"/>
      <c r="C1024" s="384"/>
    </row>
    <row r="1025" spans="1:3" s="381" customFormat="1" ht="11.25">
      <c r="A1025" s="382"/>
      <c r="B1025" s="383"/>
      <c r="C1025" s="384"/>
    </row>
    <row r="1026" spans="1:3" s="381" customFormat="1" ht="11.25">
      <c r="A1026" s="382"/>
      <c r="B1026" s="383"/>
      <c r="C1026" s="384"/>
    </row>
    <row r="1027" spans="1:3" s="381" customFormat="1" ht="11.25">
      <c r="A1027" s="382"/>
      <c r="B1027" s="383"/>
      <c r="C1027" s="384"/>
    </row>
    <row r="1028" spans="1:3" s="381" customFormat="1" ht="11.25">
      <c r="A1028" s="382"/>
      <c r="B1028" s="383"/>
      <c r="C1028" s="384"/>
    </row>
    <row r="1029" spans="1:3" s="381" customFormat="1" ht="11.25">
      <c r="A1029" s="382"/>
      <c r="B1029" s="383"/>
      <c r="C1029" s="384"/>
    </row>
    <row r="1030" spans="1:3" s="381" customFormat="1" ht="11.25">
      <c r="A1030" s="382"/>
      <c r="B1030" s="383"/>
      <c r="C1030" s="384"/>
    </row>
    <row r="1031" spans="1:3" s="381" customFormat="1" ht="11.25">
      <c r="A1031" s="382"/>
      <c r="B1031" s="383"/>
      <c r="C1031" s="384"/>
    </row>
    <row r="1032" spans="1:3" s="381" customFormat="1" ht="11.25">
      <c r="A1032" s="382"/>
      <c r="B1032" s="383"/>
      <c r="C1032" s="384"/>
    </row>
    <row r="1033" spans="1:3" s="381" customFormat="1" ht="11.25">
      <c r="A1033" s="382"/>
      <c r="B1033" s="383"/>
      <c r="C1033" s="384"/>
    </row>
    <row r="1034" spans="1:3" s="381" customFormat="1" ht="11.25">
      <c r="A1034" s="382"/>
      <c r="B1034" s="383"/>
      <c r="C1034" s="384"/>
    </row>
    <row r="1035" spans="1:3" s="381" customFormat="1" ht="11.25">
      <c r="A1035" s="382"/>
      <c r="B1035" s="383"/>
      <c r="C1035" s="384"/>
    </row>
    <row r="1036" spans="1:3" s="381" customFormat="1" ht="11.25">
      <c r="A1036" s="382"/>
      <c r="B1036" s="383"/>
      <c r="C1036" s="384"/>
    </row>
    <row r="1037" spans="1:3" s="381" customFormat="1" ht="11.25">
      <c r="A1037" s="382"/>
      <c r="B1037" s="383"/>
      <c r="C1037" s="384"/>
    </row>
    <row r="1038" spans="1:3" s="381" customFormat="1" ht="11.25">
      <c r="A1038" s="382"/>
      <c r="B1038" s="383"/>
      <c r="C1038" s="384"/>
    </row>
    <row r="1039" spans="1:3" s="381" customFormat="1" ht="11.25">
      <c r="A1039" s="382"/>
      <c r="B1039" s="383"/>
      <c r="C1039" s="384"/>
    </row>
    <row r="1040" spans="1:3" s="381" customFormat="1" ht="11.25">
      <c r="A1040" s="382"/>
      <c r="B1040" s="383"/>
      <c r="C1040" s="384"/>
    </row>
    <row r="1041" spans="1:3" s="381" customFormat="1" ht="11.25">
      <c r="A1041" s="382"/>
      <c r="B1041" s="383"/>
      <c r="C1041" s="384"/>
    </row>
    <row r="1042" spans="1:3" s="381" customFormat="1" ht="11.25">
      <c r="A1042" s="382"/>
      <c r="B1042" s="383"/>
      <c r="C1042" s="384"/>
    </row>
    <row r="1043" spans="1:3" s="381" customFormat="1" ht="11.25">
      <c r="A1043" s="382"/>
      <c r="B1043" s="383"/>
      <c r="C1043" s="384"/>
    </row>
    <row r="1044" spans="1:3" s="381" customFormat="1" ht="11.25">
      <c r="A1044" s="382"/>
      <c r="B1044" s="383"/>
      <c r="C1044" s="384"/>
    </row>
    <row r="1045" spans="1:3" s="381" customFormat="1" ht="11.25">
      <c r="A1045" s="382"/>
      <c r="B1045" s="383"/>
      <c r="C1045" s="384"/>
    </row>
    <row r="1046" spans="1:3" s="381" customFormat="1" ht="11.25">
      <c r="A1046" s="382"/>
      <c r="B1046" s="383"/>
      <c r="C1046" s="384"/>
    </row>
    <row r="1047" spans="1:3" s="381" customFormat="1" ht="11.25">
      <c r="A1047" s="382"/>
      <c r="B1047" s="383"/>
      <c r="C1047" s="384"/>
    </row>
    <row r="1048" spans="1:3" s="381" customFormat="1" ht="11.25">
      <c r="A1048" s="382"/>
      <c r="B1048" s="383"/>
      <c r="C1048" s="384"/>
    </row>
    <row r="1049" spans="1:3" s="381" customFormat="1" ht="11.25">
      <c r="A1049" s="382"/>
      <c r="B1049" s="383"/>
      <c r="C1049" s="384"/>
    </row>
    <row r="1050" spans="1:3" s="381" customFormat="1" ht="11.25">
      <c r="A1050" s="382"/>
      <c r="B1050" s="383"/>
      <c r="C1050" s="384"/>
    </row>
    <row r="1051" spans="1:3" s="381" customFormat="1" ht="11.25">
      <c r="A1051" s="382"/>
      <c r="B1051" s="383"/>
      <c r="C1051" s="384"/>
    </row>
    <row r="1052" spans="1:3" s="381" customFormat="1" ht="11.25">
      <c r="A1052" s="382"/>
      <c r="B1052" s="383"/>
      <c r="C1052" s="384"/>
    </row>
    <row r="1053" spans="1:3" s="381" customFormat="1" ht="11.25">
      <c r="A1053" s="382"/>
      <c r="B1053" s="383"/>
      <c r="C1053" s="384"/>
    </row>
    <row r="1054" spans="1:3" s="381" customFormat="1" ht="11.25">
      <c r="A1054" s="382"/>
      <c r="B1054" s="383"/>
      <c r="C1054" s="384"/>
    </row>
    <row r="1055" spans="1:3" s="381" customFormat="1" ht="11.25">
      <c r="A1055" s="382"/>
      <c r="B1055" s="383"/>
      <c r="C1055" s="384"/>
    </row>
    <row r="1056" spans="1:3" s="381" customFormat="1" ht="11.25">
      <c r="A1056" s="382"/>
      <c r="B1056" s="383"/>
      <c r="C1056" s="384"/>
    </row>
    <row r="1057" spans="1:3" s="381" customFormat="1" ht="11.25">
      <c r="A1057" s="382"/>
      <c r="B1057" s="383"/>
      <c r="C1057" s="384"/>
    </row>
    <row r="1058" spans="1:3" s="381" customFormat="1" ht="11.25">
      <c r="A1058" s="382"/>
      <c r="B1058" s="383"/>
      <c r="C1058" s="384"/>
    </row>
    <row r="1059" spans="1:3" s="381" customFormat="1" ht="11.25">
      <c r="A1059" s="382"/>
      <c r="B1059" s="383"/>
      <c r="C1059" s="384"/>
    </row>
    <row r="1060" spans="1:3" s="381" customFormat="1" ht="11.25">
      <c r="A1060" s="382"/>
      <c r="B1060" s="383"/>
      <c r="C1060" s="384"/>
    </row>
    <row r="1061" spans="1:3" s="381" customFormat="1" ht="11.25">
      <c r="A1061" s="382"/>
      <c r="B1061" s="383"/>
      <c r="C1061" s="384"/>
    </row>
    <row r="1062" spans="1:3" s="381" customFormat="1" ht="11.25">
      <c r="A1062" s="382"/>
      <c r="B1062" s="383"/>
      <c r="C1062" s="384"/>
    </row>
    <row r="1063" spans="1:3" s="381" customFormat="1" ht="11.25">
      <c r="A1063" s="382"/>
      <c r="B1063" s="383"/>
      <c r="C1063" s="384"/>
    </row>
    <row r="1064" spans="1:3" s="381" customFormat="1" ht="11.25">
      <c r="A1064" s="382"/>
      <c r="B1064" s="383"/>
      <c r="C1064" s="384"/>
    </row>
    <row r="1065" spans="1:3" s="381" customFormat="1" ht="11.25">
      <c r="A1065" s="382"/>
      <c r="B1065" s="383"/>
      <c r="C1065" s="384"/>
    </row>
    <row r="1066" spans="1:3" s="381" customFormat="1" ht="11.25">
      <c r="A1066" s="382"/>
      <c r="B1066" s="383"/>
      <c r="C1066" s="384"/>
    </row>
    <row r="1067" spans="1:3" s="381" customFormat="1" ht="11.25">
      <c r="A1067" s="382"/>
      <c r="B1067" s="383"/>
      <c r="C1067" s="384"/>
    </row>
    <row r="1068" spans="1:3" s="381" customFormat="1" ht="11.25">
      <c r="A1068" s="382"/>
      <c r="B1068" s="383"/>
      <c r="C1068" s="384"/>
    </row>
    <row r="1069" spans="1:3" s="381" customFormat="1" ht="11.25">
      <c r="A1069" s="382"/>
      <c r="B1069" s="383"/>
      <c r="C1069" s="384"/>
    </row>
    <row r="1070" spans="1:3" s="381" customFormat="1" ht="11.25">
      <c r="A1070" s="382"/>
      <c r="B1070" s="383"/>
      <c r="C1070" s="384"/>
    </row>
    <row r="1071" spans="1:3" s="381" customFormat="1" ht="11.25">
      <c r="A1071" s="382"/>
      <c r="B1071" s="383"/>
      <c r="C1071" s="384"/>
    </row>
    <row r="1072" spans="1:3" s="381" customFormat="1" ht="11.25">
      <c r="A1072" s="382"/>
      <c r="B1072" s="383"/>
      <c r="C1072" s="384"/>
    </row>
    <row r="1073" spans="1:3" s="381" customFormat="1" ht="11.25">
      <c r="A1073" s="382"/>
      <c r="B1073" s="383"/>
      <c r="C1073" s="384"/>
    </row>
    <row r="1074" spans="1:3" s="381" customFormat="1" ht="11.25">
      <c r="A1074" s="382"/>
      <c r="B1074" s="383"/>
      <c r="C1074" s="384"/>
    </row>
    <row r="1075" spans="1:3" s="381" customFormat="1" ht="11.25">
      <c r="A1075" s="382"/>
      <c r="B1075" s="383"/>
      <c r="C1075" s="384"/>
    </row>
    <row r="1076" spans="1:3" s="381" customFormat="1" ht="11.25">
      <c r="A1076" s="382"/>
      <c r="B1076" s="383"/>
      <c r="C1076" s="384"/>
    </row>
    <row r="1077" spans="1:3" s="381" customFormat="1" ht="11.25">
      <c r="A1077" s="382"/>
      <c r="B1077" s="383"/>
      <c r="C1077" s="384"/>
    </row>
    <row r="1078" spans="1:3" s="381" customFormat="1" ht="11.25">
      <c r="A1078" s="382"/>
      <c r="B1078" s="383"/>
      <c r="C1078" s="384"/>
    </row>
    <row r="1079" spans="1:3" s="381" customFormat="1" ht="11.25">
      <c r="A1079" s="382"/>
      <c r="B1079" s="383"/>
      <c r="C1079" s="384"/>
    </row>
    <row r="1080" spans="1:3" s="381" customFormat="1" ht="11.25">
      <c r="A1080" s="382"/>
      <c r="B1080" s="383"/>
      <c r="C1080" s="384"/>
    </row>
    <row r="1081" spans="1:3" s="381" customFormat="1" ht="11.25">
      <c r="A1081" s="382"/>
      <c r="B1081" s="383"/>
      <c r="C1081" s="384"/>
    </row>
    <row r="1082" spans="1:3" s="381" customFormat="1" ht="11.25">
      <c r="A1082" s="382"/>
      <c r="B1082" s="383"/>
      <c r="C1082" s="384"/>
    </row>
    <row r="1083" spans="1:3" s="381" customFormat="1" ht="11.25">
      <c r="A1083" s="382"/>
      <c r="B1083" s="383"/>
      <c r="C1083" s="384"/>
    </row>
    <row r="1084" spans="1:3" s="381" customFormat="1" ht="11.25">
      <c r="A1084" s="382"/>
      <c r="B1084" s="383"/>
      <c r="C1084" s="384"/>
    </row>
    <row r="1085" spans="1:3" s="381" customFormat="1" ht="11.25">
      <c r="A1085" s="382"/>
      <c r="B1085" s="383"/>
      <c r="C1085" s="384"/>
    </row>
    <row r="1086" spans="1:3" s="381" customFormat="1" ht="11.25">
      <c r="A1086" s="382"/>
      <c r="B1086" s="383"/>
      <c r="C1086" s="384"/>
    </row>
    <row r="1087" spans="1:3" s="381" customFormat="1" ht="11.25">
      <c r="A1087" s="382"/>
      <c r="B1087" s="383"/>
      <c r="C1087" s="384"/>
    </row>
    <row r="1088" spans="1:3" s="381" customFormat="1" ht="11.25">
      <c r="A1088" s="382"/>
      <c r="B1088" s="383"/>
      <c r="C1088" s="384"/>
    </row>
    <row r="1089" spans="1:3" s="381" customFormat="1" ht="11.25">
      <c r="A1089" s="382"/>
      <c r="B1089" s="383"/>
      <c r="C1089" s="384"/>
    </row>
    <row r="1090" spans="1:3" s="381" customFormat="1" ht="11.25">
      <c r="A1090" s="382"/>
      <c r="B1090" s="383"/>
      <c r="C1090" s="384"/>
    </row>
    <row r="1091" spans="1:3" s="381" customFormat="1" ht="11.25">
      <c r="A1091" s="382"/>
      <c r="B1091" s="383"/>
      <c r="C1091" s="384"/>
    </row>
    <row r="1092" spans="1:3" s="381" customFormat="1" ht="11.25">
      <c r="A1092" s="382"/>
      <c r="B1092" s="383"/>
      <c r="C1092" s="384"/>
    </row>
    <row r="1093" spans="1:3" s="381" customFormat="1" ht="11.25">
      <c r="A1093" s="382"/>
      <c r="B1093" s="383"/>
      <c r="C1093" s="384"/>
    </row>
    <row r="1094" spans="1:3" s="381" customFormat="1" ht="11.25">
      <c r="A1094" s="382"/>
      <c r="B1094" s="383"/>
      <c r="C1094" s="384"/>
    </row>
    <row r="1095" spans="1:3" s="381" customFormat="1" ht="11.25">
      <c r="A1095" s="382"/>
      <c r="B1095" s="383"/>
      <c r="C1095" s="384"/>
    </row>
    <row r="1096" spans="1:3" s="381" customFormat="1" ht="11.25">
      <c r="A1096" s="382"/>
      <c r="B1096" s="383"/>
      <c r="C1096" s="384"/>
    </row>
    <row r="1097" spans="1:3" s="381" customFormat="1" ht="11.25">
      <c r="A1097" s="382"/>
      <c r="B1097" s="383"/>
      <c r="C1097" s="384"/>
    </row>
    <row r="1098" spans="1:3" s="381" customFormat="1" ht="11.25">
      <c r="A1098" s="382"/>
      <c r="B1098" s="383"/>
      <c r="C1098" s="384"/>
    </row>
    <row r="1099" spans="1:3" s="381" customFormat="1" ht="11.25">
      <c r="A1099" s="382"/>
      <c r="B1099" s="383"/>
      <c r="C1099" s="384"/>
    </row>
    <row r="1100" spans="1:3" s="381" customFormat="1" ht="11.25">
      <c r="A1100" s="382"/>
      <c r="B1100" s="383"/>
      <c r="C1100" s="384"/>
    </row>
    <row r="1101" spans="1:3" s="381" customFormat="1" ht="11.25">
      <c r="A1101" s="382"/>
      <c r="B1101" s="383"/>
      <c r="C1101" s="384"/>
    </row>
    <row r="1102" spans="1:3" s="381" customFormat="1" ht="11.25">
      <c r="A1102" s="382"/>
      <c r="B1102" s="383"/>
      <c r="C1102" s="384"/>
    </row>
    <row r="1103" spans="1:3" s="381" customFormat="1" ht="11.25">
      <c r="A1103" s="382"/>
      <c r="B1103" s="383"/>
      <c r="C1103" s="384"/>
    </row>
    <row r="1104" spans="1:3" s="381" customFormat="1" ht="11.25">
      <c r="A1104" s="382"/>
      <c r="B1104" s="383"/>
      <c r="C1104" s="384"/>
    </row>
    <row r="1105" spans="1:3" s="381" customFormat="1" ht="11.25">
      <c r="A1105" s="382"/>
      <c r="B1105" s="383"/>
      <c r="C1105" s="384"/>
    </row>
    <row r="1106" spans="1:3" s="381" customFormat="1" ht="11.25">
      <c r="A1106" s="382"/>
      <c r="B1106" s="383"/>
      <c r="C1106" s="384"/>
    </row>
    <row r="1107" spans="1:3" s="381" customFormat="1" ht="11.25">
      <c r="A1107" s="382"/>
      <c r="B1107" s="383"/>
      <c r="C1107" s="384"/>
    </row>
    <row r="1108" spans="1:3" s="381" customFormat="1" ht="11.25">
      <c r="A1108" s="382"/>
      <c r="B1108" s="383"/>
      <c r="C1108" s="384"/>
    </row>
    <row r="1109" spans="1:3" s="381" customFormat="1" ht="11.25">
      <c r="A1109" s="382"/>
      <c r="B1109" s="383"/>
      <c r="C1109" s="384"/>
    </row>
    <row r="1110" spans="1:3" s="381" customFormat="1" ht="11.25">
      <c r="A1110" s="382"/>
      <c r="B1110" s="383"/>
      <c r="C1110" s="384"/>
    </row>
    <row r="1111" spans="1:3" s="381" customFormat="1" ht="11.25">
      <c r="A1111" s="382"/>
      <c r="B1111" s="383"/>
      <c r="C1111" s="384"/>
    </row>
    <row r="1112" spans="1:3" s="381" customFormat="1" ht="11.25">
      <c r="A1112" s="382"/>
      <c r="B1112" s="383"/>
      <c r="C1112" s="384"/>
    </row>
    <row r="1113" spans="1:3" s="381" customFormat="1" ht="11.25">
      <c r="A1113" s="382"/>
      <c r="B1113" s="383"/>
      <c r="C1113" s="384"/>
    </row>
    <row r="1114" spans="1:3" s="381" customFormat="1" ht="11.25">
      <c r="A1114" s="382"/>
      <c r="B1114" s="383"/>
      <c r="C1114" s="384"/>
    </row>
    <row r="1115" spans="1:3" s="381" customFormat="1" ht="11.25">
      <c r="A1115" s="382"/>
      <c r="B1115" s="383"/>
      <c r="C1115" s="384"/>
    </row>
    <row r="1116" spans="1:3" s="381" customFormat="1" ht="11.25">
      <c r="A1116" s="382"/>
      <c r="B1116" s="383"/>
      <c r="C1116" s="384"/>
    </row>
    <row r="1117" spans="1:3" s="381" customFormat="1" ht="11.25">
      <c r="A1117" s="382"/>
      <c r="B1117" s="383"/>
      <c r="C1117" s="384"/>
    </row>
    <row r="1118" spans="1:3" s="381" customFormat="1" ht="11.25">
      <c r="A1118" s="382"/>
      <c r="B1118" s="383"/>
      <c r="C1118" s="384"/>
    </row>
    <row r="1119" spans="1:3" s="381" customFormat="1" ht="11.25">
      <c r="A1119" s="382"/>
      <c r="B1119" s="383"/>
      <c r="C1119" s="384"/>
    </row>
    <row r="1120" spans="1:3" s="381" customFormat="1" ht="11.25">
      <c r="A1120" s="382"/>
      <c r="B1120" s="383"/>
      <c r="C1120" s="384"/>
    </row>
    <row r="1121" spans="1:3" s="381" customFormat="1" ht="11.25">
      <c r="A1121" s="382"/>
      <c r="B1121" s="383"/>
      <c r="C1121" s="384"/>
    </row>
    <row r="1122" spans="1:3" s="381" customFormat="1" ht="11.25">
      <c r="A1122" s="382"/>
      <c r="B1122" s="383"/>
      <c r="C1122" s="384"/>
    </row>
    <row r="1123" spans="1:3" s="381" customFormat="1" ht="11.25">
      <c r="A1123" s="382"/>
      <c r="B1123" s="383"/>
      <c r="C1123" s="384"/>
    </row>
    <row r="1124" spans="1:3" s="381" customFormat="1" ht="11.25">
      <c r="A1124" s="382"/>
      <c r="B1124" s="383"/>
      <c r="C1124" s="384"/>
    </row>
    <row r="1125" spans="1:3" s="381" customFormat="1" ht="11.25">
      <c r="A1125" s="382"/>
      <c r="B1125" s="383"/>
      <c r="C1125" s="384"/>
    </row>
    <row r="1126" spans="1:3" s="381" customFormat="1" ht="11.25">
      <c r="A1126" s="382"/>
      <c r="B1126" s="383"/>
      <c r="C1126" s="384"/>
    </row>
    <row r="1127" spans="1:3" s="381" customFormat="1" ht="11.25">
      <c r="A1127" s="382"/>
      <c r="B1127" s="383"/>
      <c r="C1127" s="384"/>
    </row>
    <row r="1128" spans="1:3" s="381" customFormat="1" ht="11.25">
      <c r="A1128" s="382"/>
      <c r="B1128" s="383"/>
      <c r="C1128" s="384"/>
    </row>
    <row r="1129" spans="1:3" s="381" customFormat="1" ht="11.25">
      <c r="A1129" s="382"/>
      <c r="B1129" s="383"/>
      <c r="C1129" s="384"/>
    </row>
    <row r="1130" spans="1:3" s="381" customFormat="1" ht="11.25">
      <c r="A1130" s="382"/>
      <c r="B1130" s="383"/>
      <c r="C1130" s="384"/>
    </row>
    <row r="1131" spans="1:3" s="381" customFormat="1" ht="11.25">
      <c r="A1131" s="382"/>
      <c r="B1131" s="383"/>
      <c r="C1131" s="384"/>
    </row>
    <row r="1132" spans="1:3" s="381" customFormat="1" ht="11.25">
      <c r="A1132" s="382"/>
      <c r="B1132" s="383"/>
      <c r="C1132" s="384"/>
    </row>
    <row r="1133" spans="1:3" s="381" customFormat="1" ht="11.25">
      <c r="A1133" s="382"/>
      <c r="B1133" s="383"/>
      <c r="C1133" s="384"/>
    </row>
    <row r="1134" spans="1:3" s="381" customFormat="1" ht="11.25">
      <c r="A1134" s="382"/>
      <c r="B1134" s="383"/>
      <c r="C1134" s="384"/>
    </row>
    <row r="1135" spans="1:3" s="381" customFormat="1" ht="11.25">
      <c r="A1135" s="382"/>
      <c r="B1135" s="383"/>
      <c r="C1135" s="384"/>
    </row>
    <row r="1136" spans="1:3" s="381" customFormat="1" ht="11.25">
      <c r="A1136" s="382"/>
      <c r="B1136" s="383"/>
      <c r="C1136" s="384"/>
    </row>
    <row r="1137" spans="1:3" s="381" customFormat="1" ht="11.25">
      <c r="A1137" s="382"/>
      <c r="B1137" s="383"/>
      <c r="C1137" s="384"/>
    </row>
    <row r="1138" spans="1:3" s="381" customFormat="1" ht="11.25">
      <c r="A1138" s="382"/>
      <c r="B1138" s="383"/>
      <c r="C1138" s="384"/>
    </row>
    <row r="1139" spans="1:3" s="381" customFormat="1" ht="11.25">
      <c r="A1139" s="382"/>
      <c r="B1139" s="383"/>
      <c r="C1139" s="384"/>
    </row>
    <row r="1140" spans="1:3" s="381" customFormat="1" ht="11.25">
      <c r="A1140" s="382"/>
      <c r="B1140" s="383"/>
      <c r="C1140" s="384"/>
    </row>
    <row r="1141" spans="1:3" s="381" customFormat="1" ht="11.25">
      <c r="A1141" s="382"/>
      <c r="B1141" s="383"/>
      <c r="C1141" s="384"/>
    </row>
    <row r="1142" spans="1:3" s="381" customFormat="1" ht="11.25">
      <c r="A1142" s="382"/>
      <c r="B1142" s="383"/>
      <c r="C1142" s="384"/>
    </row>
    <row r="1143" spans="1:3" s="381" customFormat="1" ht="11.25">
      <c r="A1143" s="382"/>
      <c r="B1143" s="383"/>
      <c r="C1143" s="384"/>
    </row>
    <row r="1144" spans="1:3" s="381" customFormat="1" ht="11.25">
      <c r="A1144" s="382"/>
      <c r="B1144" s="383"/>
      <c r="C1144" s="384"/>
    </row>
    <row r="1145" spans="1:3" s="381" customFormat="1" ht="11.25">
      <c r="A1145" s="382"/>
      <c r="B1145" s="383"/>
      <c r="C1145" s="384"/>
    </row>
    <row r="1146" spans="1:3" s="381" customFormat="1" ht="11.25">
      <c r="A1146" s="382"/>
      <c r="B1146" s="383"/>
      <c r="C1146" s="384"/>
    </row>
    <row r="1147" spans="1:3" s="381" customFormat="1" ht="11.25">
      <c r="A1147" s="382"/>
      <c r="B1147" s="383"/>
      <c r="C1147" s="384"/>
    </row>
    <row r="1148" spans="1:3" s="381" customFormat="1" ht="11.25">
      <c r="A1148" s="382"/>
      <c r="B1148" s="383"/>
      <c r="C1148" s="384"/>
    </row>
    <row r="1149" spans="1:3" s="381" customFormat="1" ht="11.25">
      <c r="A1149" s="382"/>
      <c r="B1149" s="383"/>
      <c r="C1149" s="384"/>
    </row>
    <row r="1150" spans="1:3" s="381" customFormat="1" ht="11.25">
      <c r="A1150" s="382"/>
      <c r="B1150" s="383"/>
      <c r="C1150" s="384"/>
    </row>
    <row r="1151" spans="1:3" s="381" customFormat="1" ht="11.25">
      <c r="A1151" s="382"/>
      <c r="B1151" s="383"/>
      <c r="C1151" s="384"/>
    </row>
    <row r="1152" spans="1:3" s="381" customFormat="1" ht="11.25">
      <c r="A1152" s="382"/>
      <c r="B1152" s="383"/>
      <c r="C1152" s="384"/>
    </row>
    <row r="1153" spans="1:3" s="381" customFormat="1" ht="11.25">
      <c r="A1153" s="382"/>
      <c r="B1153" s="383"/>
      <c r="C1153" s="384"/>
    </row>
    <row r="1154" spans="1:3" s="381" customFormat="1" ht="11.25">
      <c r="A1154" s="382"/>
      <c r="B1154" s="383"/>
      <c r="C1154" s="384"/>
    </row>
    <row r="1155" spans="1:3" s="381" customFormat="1" ht="11.25">
      <c r="A1155" s="382"/>
      <c r="B1155" s="383"/>
      <c r="C1155" s="384"/>
    </row>
    <row r="1156" spans="1:3" s="381" customFormat="1" ht="11.25">
      <c r="A1156" s="382"/>
      <c r="B1156" s="383"/>
      <c r="C1156" s="384"/>
    </row>
    <row r="1157" spans="1:3" s="381" customFormat="1" ht="11.25">
      <c r="A1157" s="382"/>
      <c r="B1157" s="383"/>
      <c r="C1157" s="384"/>
    </row>
    <row r="1158" spans="1:3" s="381" customFormat="1" ht="11.25">
      <c r="A1158" s="382"/>
      <c r="B1158" s="383"/>
      <c r="C1158" s="384"/>
    </row>
    <row r="1159" spans="1:3" s="381" customFormat="1" ht="11.25">
      <c r="A1159" s="382"/>
      <c r="B1159" s="383"/>
      <c r="C1159" s="384"/>
    </row>
    <row r="1160" spans="1:3" s="381" customFormat="1" ht="11.25">
      <c r="A1160" s="382"/>
      <c r="B1160" s="383"/>
      <c r="C1160" s="384"/>
    </row>
    <row r="1161" spans="1:3" s="381" customFormat="1" ht="11.25">
      <c r="A1161" s="382"/>
      <c r="B1161" s="383"/>
      <c r="C1161" s="384"/>
    </row>
    <row r="1162" spans="1:3" s="381" customFormat="1" ht="11.25">
      <c r="A1162" s="382"/>
      <c r="B1162" s="383"/>
      <c r="C1162" s="384"/>
    </row>
    <row r="1163" spans="1:3" s="381" customFormat="1" ht="11.25">
      <c r="A1163" s="382"/>
      <c r="B1163" s="383"/>
      <c r="C1163" s="384"/>
    </row>
    <row r="1164" spans="1:3" s="381" customFormat="1" ht="11.25">
      <c r="A1164" s="382"/>
      <c r="B1164" s="383"/>
      <c r="C1164" s="384"/>
    </row>
    <row r="1165" spans="1:3" s="381" customFormat="1" ht="11.25">
      <c r="A1165" s="382"/>
      <c r="B1165" s="383"/>
      <c r="C1165" s="384"/>
    </row>
    <row r="1166" spans="1:3" s="381" customFormat="1" ht="11.25">
      <c r="A1166" s="382"/>
      <c r="B1166" s="383"/>
      <c r="C1166" s="384"/>
    </row>
    <row r="1167" spans="1:3" s="381" customFormat="1" ht="11.25">
      <c r="A1167" s="382"/>
      <c r="B1167" s="383"/>
      <c r="C1167" s="384"/>
    </row>
    <row r="1168" spans="1:3" s="381" customFormat="1" ht="11.25">
      <c r="A1168" s="382"/>
      <c r="B1168" s="383"/>
      <c r="C1168" s="384"/>
    </row>
    <row r="1169" spans="1:3" s="381" customFormat="1" ht="11.25">
      <c r="A1169" s="382"/>
      <c r="B1169" s="383"/>
      <c r="C1169" s="384"/>
    </row>
    <row r="1170" spans="1:3" s="381" customFormat="1" ht="11.25">
      <c r="A1170" s="382"/>
      <c r="B1170" s="383"/>
      <c r="C1170" s="384"/>
    </row>
    <row r="1171" spans="1:3" s="381" customFormat="1" ht="11.25">
      <c r="A1171" s="382"/>
      <c r="B1171" s="383"/>
      <c r="C1171" s="384"/>
    </row>
    <row r="1172" spans="1:3" s="381" customFormat="1" ht="11.25">
      <c r="A1172" s="382"/>
      <c r="B1172" s="383"/>
      <c r="C1172" s="384"/>
    </row>
    <row r="1173" spans="1:3" s="381" customFormat="1" ht="11.25">
      <c r="A1173" s="382"/>
      <c r="B1173" s="383"/>
      <c r="C1173" s="384"/>
    </row>
    <row r="1174" spans="1:3" s="381" customFormat="1" ht="11.25">
      <c r="A1174" s="382"/>
      <c r="B1174" s="383"/>
      <c r="C1174" s="384"/>
    </row>
    <row r="1175" spans="1:3" s="381" customFormat="1" ht="11.25">
      <c r="A1175" s="382"/>
      <c r="B1175" s="383"/>
      <c r="C1175" s="384"/>
    </row>
    <row r="1176" spans="1:3" s="381" customFormat="1" ht="11.25">
      <c r="A1176" s="382"/>
      <c r="B1176" s="383"/>
      <c r="C1176" s="384"/>
    </row>
    <row r="1177" spans="1:3" s="381" customFormat="1" ht="11.25">
      <c r="A1177" s="382"/>
      <c r="B1177" s="383"/>
      <c r="C1177" s="384"/>
    </row>
    <row r="1178" spans="1:3" s="381" customFormat="1" ht="11.25">
      <c r="A1178" s="382"/>
      <c r="B1178" s="383"/>
      <c r="C1178" s="384"/>
    </row>
    <row r="1179" spans="1:3" s="381" customFormat="1" ht="11.25">
      <c r="A1179" s="382"/>
      <c r="B1179" s="383"/>
      <c r="C1179" s="384"/>
    </row>
    <row r="1180" spans="1:3" s="381" customFormat="1" ht="11.25">
      <c r="A1180" s="382"/>
      <c r="B1180" s="383"/>
      <c r="C1180" s="384"/>
    </row>
    <row r="1181" spans="1:3" s="381" customFormat="1" ht="11.25">
      <c r="A1181" s="382"/>
      <c r="B1181" s="383"/>
      <c r="C1181" s="384"/>
    </row>
    <row r="1182" spans="1:3" s="381" customFormat="1" ht="11.25">
      <c r="A1182" s="382"/>
      <c r="B1182" s="383"/>
      <c r="C1182" s="384"/>
    </row>
    <row r="1183" spans="1:3" s="381" customFormat="1" ht="11.25">
      <c r="A1183" s="382"/>
      <c r="B1183" s="383"/>
      <c r="C1183" s="384"/>
    </row>
    <row r="1184" spans="1:3" s="381" customFormat="1" ht="11.25">
      <c r="A1184" s="382"/>
      <c r="B1184" s="383"/>
      <c r="C1184" s="384"/>
    </row>
    <row r="1185" spans="1:3" s="381" customFormat="1" ht="11.25">
      <c r="A1185" s="382"/>
      <c r="B1185" s="383"/>
      <c r="C1185" s="384"/>
    </row>
    <row r="1186" spans="1:3" s="381" customFormat="1" ht="11.25">
      <c r="A1186" s="382"/>
      <c r="B1186" s="383"/>
      <c r="C1186" s="384"/>
    </row>
    <row r="1187" spans="1:3" s="381" customFormat="1" ht="11.25">
      <c r="A1187" s="382"/>
      <c r="B1187" s="383"/>
      <c r="C1187" s="384"/>
    </row>
    <row r="1188" spans="1:3" s="381" customFormat="1" ht="11.25">
      <c r="A1188" s="382"/>
      <c r="B1188" s="383"/>
      <c r="C1188" s="384"/>
    </row>
    <row r="1189" spans="1:3" s="381" customFormat="1" ht="11.25">
      <c r="A1189" s="382"/>
      <c r="B1189" s="383"/>
      <c r="C1189" s="384"/>
    </row>
    <row r="1190" spans="1:3" s="381" customFormat="1" ht="11.25">
      <c r="A1190" s="382"/>
      <c r="B1190" s="383"/>
      <c r="C1190" s="384"/>
    </row>
    <row r="1191" spans="1:3" s="381" customFormat="1" ht="11.25">
      <c r="A1191" s="382"/>
      <c r="B1191" s="383"/>
      <c r="C1191" s="384"/>
    </row>
    <row r="1192" spans="1:3" s="381" customFormat="1" ht="11.25">
      <c r="A1192" s="382"/>
      <c r="B1192" s="383"/>
      <c r="C1192" s="384"/>
    </row>
    <row r="1193" spans="1:3" s="381" customFormat="1" ht="11.25">
      <c r="A1193" s="382"/>
      <c r="B1193" s="383"/>
      <c r="C1193" s="384"/>
    </row>
    <row r="1194" spans="1:3" s="381" customFormat="1" ht="11.25">
      <c r="A1194" s="382"/>
      <c r="B1194" s="383"/>
      <c r="C1194" s="384"/>
    </row>
    <row r="1195" spans="1:3" s="381" customFormat="1" ht="11.25">
      <c r="A1195" s="382"/>
      <c r="B1195" s="383"/>
      <c r="C1195" s="384"/>
    </row>
    <row r="1196" spans="1:3" s="381" customFormat="1" ht="11.25">
      <c r="A1196" s="382"/>
      <c r="B1196" s="383"/>
      <c r="C1196" s="384"/>
    </row>
    <row r="1197" spans="1:3" s="381" customFormat="1" ht="11.25">
      <c r="A1197" s="382"/>
      <c r="B1197" s="383"/>
      <c r="C1197" s="384"/>
    </row>
    <row r="1198" spans="1:3" s="381" customFormat="1" ht="11.25">
      <c r="A1198" s="382"/>
      <c r="B1198" s="383"/>
      <c r="C1198" s="384"/>
    </row>
    <row r="1199" spans="1:3" s="381" customFormat="1" ht="11.25">
      <c r="A1199" s="382"/>
      <c r="B1199" s="383"/>
      <c r="C1199" s="384"/>
    </row>
    <row r="1200" spans="1:3" s="381" customFormat="1" ht="11.25">
      <c r="A1200" s="382"/>
      <c r="B1200" s="383"/>
      <c r="C1200" s="384"/>
    </row>
    <row r="1201" spans="1:3" s="381" customFormat="1" ht="11.25">
      <c r="A1201" s="382"/>
      <c r="B1201" s="383"/>
      <c r="C1201" s="384"/>
    </row>
    <row r="1202" spans="1:3" s="381" customFormat="1" ht="11.25">
      <c r="A1202" s="382"/>
      <c r="B1202" s="383"/>
      <c r="C1202" s="384"/>
    </row>
    <row r="1203" spans="1:3" s="381" customFormat="1" ht="11.25">
      <c r="A1203" s="382"/>
      <c r="B1203" s="383"/>
      <c r="C1203" s="384"/>
    </row>
    <row r="1204" spans="1:3" s="381" customFormat="1" ht="11.25">
      <c r="A1204" s="382"/>
      <c r="B1204" s="383"/>
      <c r="C1204" s="384"/>
    </row>
    <row r="1205" spans="1:3" s="381" customFormat="1" ht="11.25">
      <c r="A1205" s="382"/>
      <c r="B1205" s="383"/>
      <c r="C1205" s="384"/>
    </row>
    <row r="1206" spans="1:3" s="381" customFormat="1" ht="11.25">
      <c r="A1206" s="382"/>
      <c r="B1206" s="383"/>
      <c r="C1206" s="384"/>
    </row>
    <row r="1207" spans="1:3" s="381" customFormat="1" ht="11.25">
      <c r="A1207" s="382"/>
      <c r="B1207" s="383"/>
      <c r="C1207" s="384"/>
    </row>
    <row r="1208" spans="1:3" s="381" customFormat="1" ht="11.25">
      <c r="A1208" s="382"/>
      <c r="B1208" s="383"/>
      <c r="C1208" s="384"/>
    </row>
    <row r="1209" spans="1:3" s="381" customFormat="1" ht="11.25">
      <c r="A1209" s="382"/>
      <c r="B1209" s="383"/>
      <c r="C1209" s="384"/>
    </row>
    <row r="1210" spans="1:3" s="381" customFormat="1" ht="11.25">
      <c r="A1210" s="382"/>
      <c r="B1210" s="383"/>
      <c r="C1210" s="384"/>
    </row>
    <row r="1211" spans="1:3" s="381" customFormat="1" ht="11.25">
      <c r="A1211" s="382"/>
      <c r="B1211" s="383"/>
      <c r="C1211" s="384"/>
    </row>
    <row r="1212" spans="1:3" s="381" customFormat="1" ht="11.25">
      <c r="A1212" s="382"/>
      <c r="B1212" s="383"/>
      <c r="C1212" s="384"/>
    </row>
    <row r="1213" spans="1:3" s="381" customFormat="1" ht="11.25">
      <c r="A1213" s="382"/>
      <c r="B1213" s="383"/>
      <c r="C1213" s="384"/>
    </row>
    <row r="1214" spans="1:3" s="381" customFormat="1" ht="11.25">
      <c r="A1214" s="382"/>
      <c r="B1214" s="383"/>
      <c r="C1214" s="384"/>
    </row>
    <row r="1215" spans="1:3" s="381" customFormat="1" ht="11.25">
      <c r="A1215" s="382"/>
      <c r="B1215" s="383"/>
      <c r="C1215" s="384"/>
    </row>
    <row r="1216" spans="1:3" s="381" customFormat="1" ht="11.25">
      <c r="A1216" s="382"/>
      <c r="B1216" s="383"/>
      <c r="C1216" s="384"/>
    </row>
    <row r="1217" spans="1:3" s="381" customFormat="1" ht="11.25">
      <c r="A1217" s="382"/>
      <c r="B1217" s="383"/>
      <c r="C1217" s="384"/>
    </row>
    <row r="1218" spans="1:3" s="381" customFormat="1" ht="11.25">
      <c r="A1218" s="382"/>
      <c r="B1218" s="383"/>
      <c r="C1218" s="384"/>
    </row>
    <row r="1219" spans="1:3" s="381" customFormat="1" ht="11.25">
      <c r="A1219" s="382"/>
      <c r="B1219" s="383"/>
      <c r="C1219" s="384"/>
    </row>
    <row r="1220" spans="1:3" s="381" customFormat="1" ht="11.25">
      <c r="A1220" s="382"/>
      <c r="B1220" s="383"/>
      <c r="C1220" s="384"/>
    </row>
    <row r="1221" spans="1:3" s="381" customFormat="1" ht="11.25">
      <c r="A1221" s="382"/>
      <c r="B1221" s="383"/>
      <c r="C1221" s="384"/>
    </row>
    <row r="1222" spans="1:3" s="381" customFormat="1" ht="11.25">
      <c r="A1222" s="382"/>
      <c r="B1222" s="383"/>
      <c r="C1222" s="384"/>
    </row>
    <row r="1223" spans="1:3" s="381" customFormat="1" ht="11.25">
      <c r="A1223" s="382"/>
      <c r="B1223" s="383"/>
      <c r="C1223" s="384"/>
    </row>
    <row r="1224" spans="1:3" s="381" customFormat="1" ht="11.25">
      <c r="A1224" s="382"/>
      <c r="B1224" s="383"/>
      <c r="C1224" s="384"/>
    </row>
    <row r="1225" spans="1:3" s="381" customFormat="1" ht="11.25">
      <c r="A1225" s="382"/>
      <c r="B1225" s="383"/>
      <c r="C1225" s="384"/>
    </row>
    <row r="1226" spans="1:3" s="381" customFormat="1" ht="11.25">
      <c r="A1226" s="382"/>
      <c r="B1226" s="383"/>
      <c r="C1226" s="384"/>
    </row>
    <row r="1227" spans="1:3" s="381" customFormat="1" ht="11.25">
      <c r="A1227" s="382"/>
      <c r="B1227" s="383"/>
      <c r="C1227" s="384"/>
    </row>
    <row r="1228" spans="1:3" s="381" customFormat="1" ht="11.25">
      <c r="A1228" s="382"/>
      <c r="B1228" s="383"/>
      <c r="C1228" s="384"/>
    </row>
    <row r="1229" spans="1:3" s="381" customFormat="1" ht="11.25">
      <c r="A1229" s="382"/>
      <c r="B1229" s="383"/>
      <c r="C1229" s="384"/>
    </row>
    <row r="1230" spans="1:3" s="381" customFormat="1" ht="11.25">
      <c r="A1230" s="382"/>
      <c r="B1230" s="383"/>
      <c r="C1230" s="384"/>
    </row>
    <row r="1231" spans="1:3" s="381" customFormat="1" ht="11.25">
      <c r="A1231" s="382"/>
      <c r="B1231" s="383"/>
      <c r="C1231" s="384"/>
    </row>
    <row r="1232" spans="1:3" s="381" customFormat="1" ht="11.25">
      <c r="A1232" s="382"/>
      <c r="B1232" s="383"/>
      <c r="C1232" s="384"/>
    </row>
    <row r="1233" spans="1:3" s="381" customFormat="1" ht="11.25">
      <c r="A1233" s="382"/>
      <c r="B1233" s="383"/>
      <c r="C1233" s="384"/>
    </row>
    <row r="1234" spans="1:3" s="381" customFormat="1" ht="11.25">
      <c r="A1234" s="382"/>
      <c r="B1234" s="383"/>
      <c r="C1234" s="384"/>
    </row>
    <row r="1235" spans="1:3" s="381" customFormat="1" ht="11.25">
      <c r="A1235" s="382"/>
      <c r="B1235" s="383"/>
      <c r="C1235" s="384"/>
    </row>
    <row r="1236" spans="1:3" s="381" customFormat="1" ht="11.25">
      <c r="A1236" s="382"/>
      <c r="B1236" s="383"/>
      <c r="C1236" s="384"/>
    </row>
    <row r="1237" spans="1:3" s="381" customFormat="1" ht="11.25">
      <c r="A1237" s="382"/>
      <c r="B1237" s="383"/>
      <c r="C1237" s="384"/>
    </row>
    <row r="1238" spans="1:3" s="381" customFormat="1" ht="11.25">
      <c r="A1238" s="382"/>
      <c r="B1238" s="383"/>
      <c r="C1238" s="384"/>
    </row>
    <row r="1239" spans="1:3" s="381" customFormat="1" ht="11.25">
      <c r="A1239" s="382"/>
      <c r="B1239" s="383"/>
      <c r="C1239" s="384"/>
    </row>
    <row r="1240" spans="1:3" s="381" customFormat="1" ht="11.25">
      <c r="A1240" s="382"/>
      <c r="B1240" s="383"/>
      <c r="C1240" s="384"/>
    </row>
    <row r="1241" spans="1:3" s="381" customFormat="1" ht="11.25">
      <c r="A1241" s="382"/>
      <c r="B1241" s="383"/>
      <c r="C1241" s="384"/>
    </row>
    <row r="1242" spans="1:3" s="381" customFormat="1" ht="11.25">
      <c r="A1242" s="382"/>
      <c r="B1242" s="383"/>
      <c r="C1242" s="384"/>
    </row>
    <row r="1243" spans="1:3" s="381" customFormat="1" ht="11.25">
      <c r="A1243" s="382"/>
      <c r="B1243" s="383"/>
      <c r="C1243" s="384"/>
    </row>
    <row r="1244" spans="1:3" s="381" customFormat="1" ht="11.25">
      <c r="A1244" s="382"/>
      <c r="B1244" s="383"/>
      <c r="C1244" s="384"/>
    </row>
    <row r="1245" spans="1:3" s="381" customFormat="1" ht="11.25">
      <c r="A1245" s="382"/>
      <c r="B1245" s="383"/>
      <c r="C1245" s="384"/>
    </row>
    <row r="1246" spans="1:3" s="381" customFormat="1" ht="11.25">
      <c r="A1246" s="382"/>
      <c r="B1246" s="383"/>
      <c r="C1246" s="384"/>
    </row>
    <row r="1247" spans="1:3" s="381" customFormat="1" ht="11.25">
      <c r="A1247" s="382"/>
      <c r="B1247" s="383"/>
      <c r="C1247" s="384"/>
    </row>
    <row r="1248" spans="1:3" s="381" customFormat="1" ht="11.25">
      <c r="A1248" s="382"/>
      <c r="B1248" s="383"/>
      <c r="C1248" s="384"/>
    </row>
    <row r="1249" spans="1:3" s="381" customFormat="1" ht="11.25">
      <c r="A1249" s="382"/>
      <c r="B1249" s="383"/>
      <c r="C1249" s="384"/>
    </row>
    <row r="1250" spans="1:3" s="381" customFormat="1" ht="11.25">
      <c r="A1250" s="382"/>
      <c r="B1250" s="383"/>
      <c r="C1250" s="384"/>
    </row>
    <row r="1251" spans="1:3" s="381" customFormat="1" ht="11.25">
      <c r="A1251" s="382"/>
      <c r="B1251" s="383"/>
      <c r="C1251" s="384"/>
    </row>
    <row r="1252" spans="1:3" s="381" customFormat="1" ht="11.25">
      <c r="A1252" s="382"/>
      <c r="B1252" s="383"/>
      <c r="C1252" s="384"/>
    </row>
    <row r="1253" spans="1:3" s="381" customFormat="1" ht="11.25">
      <c r="A1253" s="382"/>
      <c r="B1253" s="383"/>
      <c r="C1253" s="384"/>
    </row>
    <row r="1254" spans="1:3" s="381" customFormat="1" ht="11.25">
      <c r="A1254" s="382"/>
      <c r="B1254" s="383"/>
      <c r="C1254" s="384"/>
    </row>
    <row r="1255" spans="1:3" s="381" customFormat="1" ht="11.25">
      <c r="A1255" s="382"/>
      <c r="B1255" s="383"/>
      <c r="C1255" s="384"/>
    </row>
    <row r="1256" spans="1:3" s="381" customFormat="1" ht="11.25">
      <c r="A1256" s="382"/>
      <c r="B1256" s="383"/>
      <c r="C1256" s="384"/>
    </row>
    <row r="1257" spans="1:3" s="381" customFormat="1" ht="11.25">
      <c r="A1257" s="382"/>
      <c r="B1257" s="383"/>
      <c r="C1257" s="384"/>
    </row>
    <row r="1258" spans="1:3" s="381" customFormat="1" ht="11.25">
      <c r="A1258" s="382"/>
      <c r="B1258" s="383"/>
      <c r="C1258" s="384"/>
    </row>
    <row r="1259" spans="1:3" s="381" customFormat="1" ht="11.25">
      <c r="A1259" s="382"/>
      <c r="B1259" s="383"/>
      <c r="C1259" s="384"/>
    </row>
    <row r="1260" spans="1:3" s="381" customFormat="1" ht="11.25">
      <c r="A1260" s="382"/>
      <c r="B1260" s="383"/>
      <c r="C1260" s="384"/>
    </row>
    <row r="1261" spans="1:3" s="381" customFormat="1" ht="11.25">
      <c r="A1261" s="382"/>
      <c r="B1261" s="383"/>
      <c r="C1261" s="384"/>
    </row>
    <row r="1262" spans="1:3" s="381" customFormat="1" ht="11.25">
      <c r="A1262" s="382"/>
      <c r="B1262" s="383"/>
      <c r="C1262" s="384"/>
    </row>
    <row r="1263" spans="1:3" s="381" customFormat="1" ht="11.25">
      <c r="A1263" s="382"/>
      <c r="B1263" s="383"/>
      <c r="C1263" s="384"/>
    </row>
    <row r="1264" spans="1:3" s="381" customFormat="1" ht="11.25">
      <c r="A1264" s="382"/>
      <c r="B1264" s="383"/>
      <c r="C1264" s="384"/>
    </row>
    <row r="1265" spans="1:3" s="381" customFormat="1" ht="11.25">
      <c r="A1265" s="382"/>
      <c r="B1265" s="383"/>
      <c r="C1265" s="384"/>
    </row>
    <row r="1266" spans="1:3" s="381" customFormat="1" ht="11.25">
      <c r="A1266" s="382"/>
      <c r="B1266" s="383"/>
      <c r="C1266" s="384"/>
    </row>
    <row r="1267" spans="1:3" s="381" customFormat="1" ht="11.25">
      <c r="A1267" s="382"/>
      <c r="B1267" s="383"/>
      <c r="C1267" s="384"/>
    </row>
    <row r="1268" spans="1:3" s="381" customFormat="1" ht="11.25">
      <c r="A1268" s="382"/>
      <c r="B1268" s="383"/>
      <c r="C1268" s="384"/>
    </row>
    <row r="1269" spans="1:3" s="381" customFormat="1" ht="11.25">
      <c r="A1269" s="382"/>
      <c r="B1269" s="383"/>
      <c r="C1269" s="384"/>
    </row>
    <row r="1270" spans="1:3" s="381" customFormat="1" ht="11.25">
      <c r="A1270" s="382"/>
      <c r="B1270" s="383"/>
      <c r="C1270" s="384"/>
    </row>
    <row r="1271" spans="1:3" s="381" customFormat="1" ht="11.25">
      <c r="A1271" s="382"/>
      <c r="B1271" s="383"/>
      <c r="C1271" s="384"/>
    </row>
    <row r="1272" spans="1:3" s="381" customFormat="1" ht="11.25">
      <c r="A1272" s="382"/>
      <c r="B1272" s="383"/>
      <c r="C1272" s="384"/>
    </row>
    <row r="1273" spans="1:3" s="381" customFormat="1" ht="11.25">
      <c r="A1273" s="382"/>
      <c r="B1273" s="383"/>
      <c r="C1273" s="384"/>
    </row>
    <row r="1274" spans="1:3" s="381" customFormat="1" ht="11.25">
      <c r="A1274" s="382"/>
      <c r="B1274" s="383"/>
      <c r="C1274" s="384"/>
    </row>
    <row r="1275" spans="1:3" s="381" customFormat="1" ht="11.25">
      <c r="A1275" s="382"/>
      <c r="B1275" s="383"/>
      <c r="C1275" s="384"/>
    </row>
    <row r="1276" spans="1:3" s="381" customFormat="1" ht="11.25">
      <c r="A1276" s="382"/>
      <c r="B1276" s="383"/>
      <c r="C1276" s="384"/>
    </row>
    <row r="1277" spans="1:3" s="381" customFormat="1" ht="11.25">
      <c r="A1277" s="382"/>
      <c r="B1277" s="383"/>
      <c r="C1277" s="384"/>
    </row>
    <row r="1278" spans="1:3" s="381" customFormat="1" ht="11.25">
      <c r="A1278" s="382"/>
      <c r="B1278" s="383"/>
      <c r="C1278" s="384"/>
    </row>
    <row r="1279" spans="1:3" s="381" customFormat="1" ht="11.25">
      <c r="A1279" s="382"/>
      <c r="B1279" s="383"/>
      <c r="C1279" s="384"/>
    </row>
    <row r="1280" spans="1:3" s="381" customFormat="1" ht="11.25">
      <c r="A1280" s="382"/>
      <c r="B1280" s="383"/>
      <c r="C1280" s="384"/>
    </row>
    <row r="1281" spans="1:3" s="381" customFormat="1" ht="11.25">
      <c r="A1281" s="382"/>
      <c r="B1281" s="383"/>
      <c r="C1281" s="384"/>
    </row>
    <row r="1282" spans="1:3" s="381" customFormat="1" ht="11.25">
      <c r="A1282" s="382"/>
      <c r="B1282" s="383"/>
      <c r="C1282" s="384"/>
    </row>
    <row r="1283" spans="1:3" s="381" customFormat="1" ht="11.25">
      <c r="A1283" s="382"/>
      <c r="B1283" s="383"/>
      <c r="C1283" s="384"/>
    </row>
    <row r="1284" spans="1:3" s="381" customFormat="1" ht="11.25">
      <c r="A1284" s="382"/>
      <c r="B1284" s="383"/>
      <c r="C1284" s="384"/>
    </row>
    <row r="1285" spans="1:3" s="381" customFormat="1" ht="11.25">
      <c r="A1285" s="382"/>
      <c r="B1285" s="383"/>
      <c r="C1285" s="384"/>
    </row>
    <row r="1286" spans="1:3" s="381" customFormat="1" ht="11.25">
      <c r="A1286" s="382"/>
      <c r="B1286" s="383"/>
      <c r="C1286" s="384"/>
    </row>
    <row r="1287" spans="1:3" s="381" customFormat="1" ht="11.25">
      <c r="A1287" s="382"/>
      <c r="B1287" s="383"/>
      <c r="C1287" s="384"/>
    </row>
    <row r="1288" spans="1:3" s="381" customFormat="1" ht="11.25">
      <c r="A1288" s="382"/>
      <c r="B1288" s="383"/>
      <c r="C1288" s="384"/>
    </row>
    <row r="1289" spans="1:3" s="381" customFormat="1" ht="11.25">
      <c r="A1289" s="382"/>
      <c r="B1289" s="383"/>
      <c r="C1289" s="384"/>
    </row>
    <row r="1290" spans="1:3" s="381" customFormat="1" ht="11.25">
      <c r="A1290" s="382"/>
      <c r="B1290" s="383"/>
      <c r="C1290" s="384"/>
    </row>
    <row r="1291" spans="1:3" s="381" customFormat="1" ht="11.25">
      <c r="A1291" s="382"/>
      <c r="B1291" s="383"/>
      <c r="C1291" s="384"/>
    </row>
    <row r="1292" spans="1:3" s="381" customFormat="1" ht="11.25">
      <c r="A1292" s="382"/>
      <c r="B1292" s="383"/>
      <c r="C1292" s="384"/>
    </row>
    <row r="1293" spans="1:3" s="381" customFormat="1" ht="11.25">
      <c r="A1293" s="382"/>
      <c r="B1293" s="383"/>
      <c r="C1293" s="384"/>
    </row>
    <row r="1294" spans="1:3" s="381" customFormat="1" ht="11.25">
      <c r="A1294" s="382"/>
      <c r="B1294" s="383"/>
      <c r="C1294" s="384"/>
    </row>
    <row r="1295" spans="1:3" s="381" customFormat="1" ht="11.25">
      <c r="A1295" s="382"/>
      <c r="B1295" s="383"/>
      <c r="C1295" s="384"/>
    </row>
    <row r="1296" spans="1:3" s="381" customFormat="1" ht="11.25">
      <c r="A1296" s="382"/>
      <c r="B1296" s="383"/>
      <c r="C1296" s="384"/>
    </row>
    <row r="1297" spans="1:3" s="381" customFormat="1" ht="11.25">
      <c r="A1297" s="382"/>
      <c r="B1297" s="383"/>
      <c r="C1297" s="384"/>
    </row>
    <row r="1298" spans="1:3" s="381" customFormat="1" ht="11.25">
      <c r="A1298" s="382"/>
      <c r="B1298" s="383"/>
      <c r="C1298" s="384"/>
    </row>
    <row r="1299" spans="1:3" s="381" customFormat="1" ht="11.25">
      <c r="A1299" s="382"/>
      <c r="B1299" s="383"/>
      <c r="C1299" s="384"/>
    </row>
    <row r="1300" spans="1:3" s="381" customFormat="1" ht="11.25">
      <c r="A1300" s="382"/>
      <c r="B1300" s="383"/>
      <c r="C1300" s="384"/>
    </row>
    <row r="1301" spans="1:3" s="381" customFormat="1" ht="11.25">
      <c r="A1301" s="382"/>
      <c r="B1301" s="383"/>
      <c r="C1301" s="384"/>
    </row>
    <row r="1302" spans="1:3" s="381" customFormat="1" ht="11.25">
      <c r="A1302" s="382"/>
      <c r="B1302" s="383"/>
      <c r="C1302" s="384"/>
    </row>
    <row r="1303" spans="1:3" s="381" customFormat="1" ht="11.25">
      <c r="A1303" s="382"/>
      <c r="B1303" s="383"/>
      <c r="C1303" s="384"/>
    </row>
    <row r="1304" spans="1:3" s="381" customFormat="1" ht="11.25">
      <c r="A1304" s="382"/>
      <c r="B1304" s="383"/>
      <c r="C1304" s="384"/>
    </row>
    <row r="1305" spans="1:3" s="381" customFormat="1" ht="11.25">
      <c r="A1305" s="382"/>
      <c r="B1305" s="383"/>
      <c r="C1305" s="384"/>
    </row>
    <row r="1306" spans="1:3" s="381" customFormat="1" ht="11.25">
      <c r="A1306" s="382"/>
      <c r="B1306" s="383"/>
      <c r="C1306" s="384"/>
    </row>
    <row r="1307" spans="1:3" s="381" customFormat="1" ht="11.25">
      <c r="A1307" s="382"/>
      <c r="B1307" s="383"/>
      <c r="C1307" s="384"/>
    </row>
    <row r="1308" spans="1:3" s="381" customFormat="1" ht="11.25">
      <c r="A1308" s="382"/>
      <c r="B1308" s="383"/>
      <c r="C1308" s="384"/>
    </row>
    <row r="1309" spans="1:3" s="381" customFormat="1" ht="11.25">
      <c r="A1309" s="382"/>
      <c r="B1309" s="383"/>
      <c r="C1309" s="384"/>
    </row>
    <row r="1310" spans="1:3" s="381" customFormat="1" ht="11.25">
      <c r="A1310" s="382"/>
      <c r="B1310" s="383"/>
      <c r="C1310" s="384"/>
    </row>
    <row r="1311" spans="1:3" s="381" customFormat="1" ht="11.25">
      <c r="A1311" s="382"/>
      <c r="B1311" s="383"/>
      <c r="C1311" s="384"/>
    </row>
    <row r="1312" spans="1:3" s="381" customFormat="1" ht="11.25">
      <c r="A1312" s="382"/>
      <c r="B1312" s="383"/>
      <c r="C1312" s="384"/>
    </row>
    <row r="1313" spans="1:3" s="381" customFormat="1" ht="11.25">
      <c r="A1313" s="382"/>
      <c r="B1313" s="383"/>
      <c r="C1313" s="384"/>
    </row>
    <row r="1314" spans="1:3" s="381" customFormat="1" ht="11.25">
      <c r="A1314" s="382"/>
      <c r="B1314" s="383"/>
      <c r="C1314" s="384"/>
    </row>
    <row r="1315" spans="1:3" s="381" customFormat="1" ht="11.25">
      <c r="A1315" s="382"/>
      <c r="B1315" s="383"/>
      <c r="C1315" s="384"/>
    </row>
    <row r="1316" spans="1:3" s="381" customFormat="1" ht="11.25">
      <c r="A1316" s="382"/>
      <c r="B1316" s="383"/>
      <c r="C1316" s="384"/>
    </row>
    <row r="1317" spans="1:3" s="381" customFormat="1" ht="11.25">
      <c r="A1317" s="382"/>
      <c r="B1317" s="383"/>
      <c r="C1317" s="384"/>
    </row>
    <row r="1318" spans="1:3" s="381" customFormat="1" ht="11.25">
      <c r="A1318" s="382"/>
      <c r="B1318" s="383"/>
      <c r="C1318" s="384"/>
    </row>
    <row r="1319" spans="1:3" s="381" customFormat="1" ht="11.25">
      <c r="A1319" s="382"/>
      <c r="B1319" s="383"/>
      <c r="C1319" s="384"/>
    </row>
    <row r="1320" spans="1:3" s="381" customFormat="1" ht="11.25">
      <c r="A1320" s="382"/>
      <c r="B1320" s="383"/>
      <c r="C1320" s="384"/>
    </row>
    <row r="1321" spans="1:3" s="381" customFormat="1" ht="11.25">
      <c r="A1321" s="382"/>
      <c r="B1321" s="383"/>
      <c r="C1321" s="384"/>
    </row>
    <row r="1322" spans="1:3" s="381" customFormat="1" ht="11.25">
      <c r="A1322" s="382"/>
      <c r="B1322" s="383"/>
      <c r="C1322" s="384"/>
    </row>
    <row r="1323" spans="1:3" s="381" customFormat="1" ht="11.25">
      <c r="A1323" s="382"/>
      <c r="B1323" s="383"/>
      <c r="C1323" s="384"/>
    </row>
    <row r="1324" spans="1:3" s="381" customFormat="1" ht="11.25">
      <c r="A1324" s="382"/>
      <c r="B1324" s="383"/>
      <c r="C1324" s="384"/>
    </row>
    <row r="1325" spans="1:3" s="381" customFormat="1" ht="11.25">
      <c r="A1325" s="382"/>
      <c r="B1325" s="383"/>
      <c r="C1325" s="384"/>
    </row>
    <row r="1326" spans="1:3" s="381" customFormat="1" ht="11.25">
      <c r="A1326" s="382"/>
      <c r="B1326" s="383"/>
      <c r="C1326" s="384"/>
    </row>
    <row r="1327" spans="1:3" s="381" customFormat="1" ht="11.25">
      <c r="A1327" s="382"/>
      <c r="B1327" s="383"/>
      <c r="C1327" s="384"/>
    </row>
    <row r="1328" spans="1:3" s="381" customFormat="1" ht="11.25">
      <c r="A1328" s="382"/>
      <c r="B1328" s="383"/>
      <c r="C1328" s="384"/>
    </row>
    <row r="1329" spans="1:3" s="381" customFormat="1" ht="11.25">
      <c r="A1329" s="382"/>
      <c r="B1329" s="383"/>
      <c r="C1329" s="384"/>
    </row>
    <row r="1330" spans="1:3" s="381" customFormat="1" ht="11.25">
      <c r="A1330" s="382"/>
      <c r="B1330" s="383"/>
      <c r="C1330" s="384"/>
    </row>
    <row r="1331" spans="1:3" s="381" customFormat="1" ht="11.25">
      <c r="A1331" s="382"/>
      <c r="B1331" s="383"/>
      <c r="C1331" s="384"/>
    </row>
    <row r="1332" spans="1:3" s="381" customFormat="1" ht="11.25">
      <c r="A1332" s="382"/>
      <c r="B1332" s="383"/>
      <c r="C1332" s="384"/>
    </row>
    <row r="1333" spans="1:3" s="381" customFormat="1" ht="11.25">
      <c r="A1333" s="382"/>
      <c r="B1333" s="383"/>
      <c r="C1333" s="384"/>
    </row>
    <row r="1334" spans="1:3" s="381" customFormat="1" ht="11.25">
      <c r="A1334" s="382"/>
      <c r="B1334" s="383"/>
      <c r="C1334" s="384"/>
    </row>
    <row r="1335" spans="1:3" s="381" customFormat="1" ht="11.25">
      <c r="A1335" s="382"/>
      <c r="B1335" s="383"/>
      <c r="C1335" s="384"/>
    </row>
    <row r="1336" spans="1:3" s="381" customFormat="1" ht="11.25">
      <c r="A1336" s="382"/>
      <c r="B1336" s="383"/>
      <c r="C1336" s="384"/>
    </row>
    <row r="1337" spans="1:3" s="381" customFormat="1" ht="11.25">
      <c r="A1337" s="382"/>
      <c r="B1337" s="383"/>
      <c r="C1337" s="384"/>
    </row>
    <row r="1338" spans="1:3" s="381" customFormat="1" ht="11.25">
      <c r="A1338" s="382"/>
      <c r="B1338" s="383"/>
      <c r="C1338" s="384"/>
    </row>
    <row r="1339" spans="1:3" s="381" customFormat="1" ht="11.25">
      <c r="A1339" s="382"/>
      <c r="B1339" s="383"/>
      <c r="C1339" s="384"/>
    </row>
    <row r="1340" spans="1:3" s="381" customFormat="1" ht="11.25">
      <c r="A1340" s="382"/>
      <c r="B1340" s="383"/>
      <c r="C1340" s="384"/>
    </row>
    <row r="1341" spans="1:3" s="381" customFormat="1" ht="11.25">
      <c r="A1341" s="382"/>
      <c r="B1341" s="383"/>
      <c r="C1341" s="384"/>
    </row>
    <row r="1342" spans="1:3" s="381" customFormat="1" ht="11.25">
      <c r="A1342" s="382"/>
      <c r="B1342" s="383"/>
      <c r="C1342" s="384"/>
    </row>
    <row r="1343" spans="1:3" s="381" customFormat="1" ht="11.25">
      <c r="A1343" s="382"/>
      <c r="B1343" s="383"/>
      <c r="C1343" s="384"/>
    </row>
    <row r="1344" spans="1:3" s="381" customFormat="1" ht="11.25">
      <c r="A1344" s="382"/>
      <c r="B1344" s="383"/>
      <c r="C1344" s="384"/>
    </row>
    <row r="1345" spans="1:3" s="381" customFormat="1" ht="11.25">
      <c r="A1345" s="382"/>
      <c r="B1345" s="383"/>
      <c r="C1345" s="384"/>
    </row>
    <row r="1346" spans="1:3" s="381" customFormat="1" ht="11.25">
      <c r="A1346" s="382"/>
      <c r="B1346" s="383"/>
      <c r="C1346" s="384"/>
    </row>
    <row r="1347" spans="1:3" s="381" customFormat="1" ht="11.25">
      <c r="A1347" s="382"/>
      <c r="B1347" s="383"/>
      <c r="C1347" s="384"/>
    </row>
    <row r="1348" spans="1:3" s="381" customFormat="1" ht="11.25">
      <c r="A1348" s="382"/>
      <c r="B1348" s="383"/>
      <c r="C1348" s="384"/>
    </row>
    <row r="1349" spans="1:3" s="381" customFormat="1" ht="11.25">
      <c r="A1349" s="382"/>
      <c r="B1349" s="383"/>
      <c r="C1349" s="384"/>
    </row>
    <row r="1350" spans="1:3" s="381" customFormat="1" ht="11.25">
      <c r="A1350" s="382"/>
      <c r="B1350" s="383"/>
      <c r="C1350" s="384"/>
    </row>
    <row r="1351" spans="1:3" s="381" customFormat="1" ht="11.25">
      <c r="A1351" s="382"/>
      <c r="B1351" s="383"/>
      <c r="C1351" s="384"/>
    </row>
    <row r="1352" spans="1:3" s="381" customFormat="1" ht="11.25">
      <c r="A1352" s="382"/>
      <c r="B1352" s="383"/>
      <c r="C1352" s="384"/>
    </row>
    <row r="1353" spans="1:3" s="381" customFormat="1" ht="11.25">
      <c r="A1353" s="382"/>
      <c r="B1353" s="383"/>
      <c r="C1353" s="384"/>
    </row>
    <row r="1354" spans="1:3" s="381" customFormat="1" ht="11.25">
      <c r="A1354" s="382"/>
      <c r="B1354" s="383"/>
      <c r="C1354" s="384"/>
    </row>
    <row r="1355" spans="1:3" s="381" customFormat="1" ht="11.25">
      <c r="A1355" s="382"/>
      <c r="B1355" s="383"/>
      <c r="C1355" s="384"/>
    </row>
    <row r="1356" spans="1:3" s="381" customFormat="1" ht="11.25">
      <c r="A1356" s="382"/>
      <c r="B1356" s="383"/>
      <c r="C1356" s="384"/>
    </row>
    <row r="1357" spans="1:3" s="381" customFormat="1" ht="11.25">
      <c r="A1357" s="382"/>
      <c r="B1357" s="383"/>
      <c r="C1357" s="384"/>
    </row>
    <row r="1358" spans="1:3" s="381" customFormat="1" ht="11.25">
      <c r="A1358" s="382"/>
      <c r="B1358" s="383"/>
      <c r="C1358" s="384"/>
    </row>
    <row r="1359" spans="1:3" s="381" customFormat="1" ht="11.25">
      <c r="A1359" s="382"/>
      <c r="B1359" s="383"/>
      <c r="C1359" s="384"/>
    </row>
    <row r="1360" spans="1:3" s="381" customFormat="1" ht="11.25">
      <c r="A1360" s="382"/>
      <c r="B1360" s="383"/>
      <c r="C1360" s="384"/>
    </row>
    <row r="1361" spans="1:3" s="381" customFormat="1" ht="11.25">
      <c r="A1361" s="382"/>
      <c r="B1361" s="383"/>
      <c r="C1361" s="384"/>
    </row>
    <row r="1362" spans="1:3" s="381" customFormat="1" ht="11.25">
      <c r="A1362" s="382"/>
      <c r="B1362" s="383"/>
      <c r="C1362" s="384"/>
    </row>
    <row r="1363" spans="1:3" s="381" customFormat="1" ht="11.25">
      <c r="A1363" s="382"/>
      <c r="B1363" s="383"/>
      <c r="C1363" s="384"/>
    </row>
    <row r="1364" spans="1:3" s="381" customFormat="1" ht="11.25">
      <c r="A1364" s="382"/>
      <c r="B1364" s="383"/>
      <c r="C1364" s="384"/>
    </row>
    <row r="1365" spans="1:3" s="381" customFormat="1" ht="11.25">
      <c r="A1365" s="382"/>
      <c r="B1365" s="383"/>
      <c r="C1365" s="384"/>
    </row>
    <row r="1366" spans="1:3" s="381" customFormat="1" ht="11.25">
      <c r="A1366" s="382"/>
      <c r="B1366" s="383"/>
      <c r="C1366" s="384"/>
    </row>
    <row r="1367" spans="1:3" s="381" customFormat="1" ht="11.25">
      <c r="A1367" s="382"/>
      <c r="B1367" s="383"/>
      <c r="C1367" s="384"/>
    </row>
    <row r="1368" spans="1:3" s="381" customFormat="1" ht="11.25">
      <c r="A1368" s="382"/>
      <c r="B1368" s="383"/>
      <c r="C1368" s="384"/>
    </row>
    <row r="1369" spans="1:3" s="381" customFormat="1" ht="11.25">
      <c r="A1369" s="382"/>
      <c r="B1369" s="383"/>
      <c r="C1369" s="384"/>
    </row>
    <row r="1370" spans="1:3" s="381" customFormat="1" ht="11.25">
      <c r="A1370" s="382"/>
      <c r="B1370" s="383"/>
      <c r="C1370" s="384"/>
    </row>
    <row r="1371" spans="1:3" s="381" customFormat="1" ht="11.25">
      <c r="A1371" s="382"/>
      <c r="B1371" s="383"/>
      <c r="C1371" s="384"/>
    </row>
    <row r="1372" spans="1:3" s="381" customFormat="1" ht="11.25">
      <c r="A1372" s="382"/>
      <c r="B1372" s="383"/>
      <c r="C1372" s="384"/>
    </row>
    <row r="1373" spans="1:3" s="381" customFormat="1" ht="11.25">
      <c r="A1373" s="382"/>
      <c r="B1373" s="383"/>
      <c r="C1373" s="384"/>
    </row>
    <row r="1374" spans="1:3" s="381" customFormat="1" ht="11.25">
      <c r="A1374" s="382"/>
      <c r="B1374" s="383"/>
      <c r="C1374" s="384"/>
    </row>
    <row r="1375" spans="1:3" s="381" customFormat="1" ht="11.25">
      <c r="A1375" s="382"/>
      <c r="B1375" s="383"/>
      <c r="C1375" s="384"/>
    </row>
    <row r="1376" spans="1:3" s="381" customFormat="1" ht="11.25">
      <c r="A1376" s="382"/>
      <c r="B1376" s="383"/>
      <c r="C1376" s="384"/>
    </row>
    <row r="1377" spans="1:3" s="381" customFormat="1" ht="11.25">
      <c r="A1377" s="382"/>
      <c r="B1377" s="383"/>
      <c r="C1377" s="384"/>
    </row>
    <row r="1378" spans="1:3" s="381" customFormat="1" ht="11.25">
      <c r="A1378" s="382"/>
      <c r="B1378" s="383"/>
      <c r="C1378" s="384"/>
    </row>
    <row r="1379" spans="1:3" s="381" customFormat="1" ht="11.25">
      <c r="A1379" s="382"/>
      <c r="B1379" s="383"/>
      <c r="C1379" s="384"/>
    </row>
    <row r="1380" spans="1:3" s="381" customFormat="1" ht="11.25">
      <c r="A1380" s="382"/>
      <c r="B1380" s="383"/>
      <c r="C1380" s="384"/>
    </row>
    <row r="1381" spans="1:3" s="381" customFormat="1" ht="11.25">
      <c r="A1381" s="382"/>
      <c r="B1381" s="383"/>
      <c r="C1381" s="384"/>
    </row>
    <row r="1382" spans="1:3" s="381" customFormat="1" ht="11.25">
      <c r="A1382" s="382"/>
      <c r="B1382" s="383"/>
      <c r="C1382" s="384"/>
    </row>
    <row r="1383" spans="1:3" s="381" customFormat="1" ht="11.25">
      <c r="A1383" s="382"/>
      <c r="B1383" s="383"/>
      <c r="C1383" s="384"/>
    </row>
    <row r="1384" spans="1:3" s="381" customFormat="1" ht="11.25">
      <c r="A1384" s="382"/>
      <c r="B1384" s="383"/>
      <c r="C1384" s="384"/>
    </row>
    <row r="1385" spans="1:3" s="381" customFormat="1" ht="11.25">
      <c r="A1385" s="382"/>
      <c r="B1385" s="383"/>
      <c r="C1385" s="384"/>
    </row>
    <row r="1386" spans="1:3" s="381" customFormat="1" ht="11.25">
      <c r="A1386" s="382"/>
      <c r="B1386" s="383"/>
      <c r="C1386" s="384"/>
    </row>
    <row r="1387" spans="1:3" s="381" customFormat="1" ht="11.25">
      <c r="A1387" s="382"/>
      <c r="B1387" s="383"/>
      <c r="C1387" s="384"/>
    </row>
    <row r="1388" spans="1:3" s="381" customFormat="1" ht="11.25">
      <c r="A1388" s="382"/>
      <c r="B1388" s="383"/>
      <c r="C1388" s="384"/>
    </row>
    <row r="1389" spans="1:3" s="381" customFormat="1" ht="11.25">
      <c r="A1389" s="382"/>
      <c r="B1389" s="383"/>
      <c r="C1389" s="384"/>
    </row>
    <row r="1390" spans="1:3" s="381" customFormat="1" ht="11.25">
      <c r="A1390" s="382"/>
      <c r="B1390" s="383"/>
      <c r="C1390" s="384"/>
    </row>
    <row r="1391" spans="1:3" s="381" customFormat="1" ht="11.25">
      <c r="A1391" s="382"/>
      <c r="B1391" s="383"/>
      <c r="C1391" s="384"/>
    </row>
    <row r="1392" spans="1:3" s="381" customFormat="1" ht="11.25">
      <c r="A1392" s="382"/>
      <c r="B1392" s="383"/>
      <c r="C1392" s="384"/>
    </row>
    <row r="1393" spans="1:3" s="381" customFormat="1" ht="11.25">
      <c r="A1393" s="382"/>
      <c r="B1393" s="383"/>
      <c r="C1393" s="384"/>
    </row>
    <row r="1394" spans="1:3" s="381" customFormat="1" ht="11.25">
      <c r="A1394" s="382"/>
      <c r="B1394" s="383"/>
      <c r="C1394" s="384"/>
    </row>
    <row r="1395" spans="1:3" s="381" customFormat="1" ht="11.25">
      <c r="A1395" s="382"/>
      <c r="B1395" s="383"/>
      <c r="C1395" s="384"/>
    </row>
    <row r="1396" spans="1:3" s="381" customFormat="1" ht="11.25">
      <c r="A1396" s="382"/>
      <c r="B1396" s="383"/>
      <c r="C1396" s="384"/>
    </row>
    <row r="1397" spans="1:3" s="381" customFormat="1" ht="11.25">
      <c r="A1397" s="382"/>
      <c r="B1397" s="383"/>
      <c r="C1397" s="384"/>
    </row>
    <row r="1398" spans="1:3" s="381" customFormat="1" ht="11.25">
      <c r="A1398" s="382"/>
      <c r="B1398" s="383"/>
      <c r="C1398" s="384"/>
    </row>
    <row r="1399" spans="1:3" s="381" customFormat="1" ht="11.25">
      <c r="A1399" s="382"/>
      <c r="B1399" s="383"/>
      <c r="C1399" s="384"/>
    </row>
    <row r="1400" spans="1:3" s="381" customFormat="1" ht="11.25">
      <c r="A1400" s="382"/>
      <c r="B1400" s="383"/>
      <c r="C1400" s="384"/>
    </row>
    <row r="1401" spans="1:3" s="381" customFormat="1" ht="11.25">
      <c r="A1401" s="382"/>
      <c r="B1401" s="383"/>
      <c r="C1401" s="384"/>
    </row>
    <row r="1402" spans="1:3" s="381" customFormat="1" ht="11.25">
      <c r="A1402" s="382"/>
      <c r="B1402" s="383"/>
      <c r="C1402" s="384"/>
    </row>
    <row r="1403" spans="1:3" s="381" customFormat="1" ht="11.25">
      <c r="A1403" s="382"/>
      <c r="B1403" s="383"/>
      <c r="C1403" s="384"/>
    </row>
    <row r="1404" spans="1:3" s="381" customFormat="1" ht="11.25">
      <c r="A1404" s="382"/>
      <c r="B1404" s="383"/>
      <c r="C1404" s="384"/>
    </row>
    <row r="1405" spans="1:3" s="381" customFormat="1" ht="11.25">
      <c r="A1405" s="382"/>
      <c r="B1405" s="383"/>
      <c r="C1405" s="384"/>
    </row>
    <row r="1406" spans="1:3" s="381" customFormat="1" ht="11.25">
      <c r="A1406" s="382"/>
      <c r="B1406" s="383"/>
      <c r="C1406" s="384"/>
    </row>
    <row r="1407" spans="1:3" s="381" customFormat="1" ht="11.25">
      <c r="A1407" s="382"/>
      <c r="B1407" s="383"/>
      <c r="C1407" s="384"/>
    </row>
    <row r="1408" spans="1:3" s="381" customFormat="1" ht="11.25">
      <c r="A1408" s="382"/>
      <c r="B1408" s="383"/>
      <c r="C1408" s="384"/>
    </row>
    <row r="1409" spans="1:3" s="381" customFormat="1" ht="11.25">
      <c r="A1409" s="382"/>
      <c r="B1409" s="383"/>
      <c r="C1409" s="384"/>
    </row>
    <row r="1410" spans="1:3" s="381" customFormat="1" ht="11.25">
      <c r="A1410" s="382"/>
      <c r="B1410" s="383"/>
      <c r="C1410" s="384"/>
    </row>
    <row r="1411" spans="1:3" s="381" customFormat="1" ht="11.25">
      <c r="A1411" s="382"/>
      <c r="B1411" s="383"/>
      <c r="C1411" s="384"/>
    </row>
    <row r="1412" spans="1:3" s="381" customFormat="1" ht="11.25">
      <c r="A1412" s="382"/>
      <c r="B1412" s="383"/>
      <c r="C1412" s="384"/>
    </row>
    <row r="1413" spans="1:3" s="381" customFormat="1" ht="11.25">
      <c r="A1413" s="382"/>
      <c r="B1413" s="383"/>
      <c r="C1413" s="384"/>
    </row>
    <row r="1414" spans="1:3" s="381" customFormat="1" ht="11.25">
      <c r="A1414" s="382"/>
      <c r="B1414" s="383"/>
      <c r="C1414" s="384"/>
    </row>
    <row r="1415" spans="1:3" s="381" customFormat="1" ht="11.25">
      <c r="A1415" s="382"/>
      <c r="B1415" s="383"/>
      <c r="C1415" s="384"/>
    </row>
    <row r="1416" spans="1:3" s="381" customFormat="1" ht="11.25">
      <c r="A1416" s="382"/>
      <c r="B1416" s="383"/>
      <c r="C1416" s="384"/>
    </row>
    <row r="1417" spans="1:3" s="381" customFormat="1" ht="11.25">
      <c r="A1417" s="382"/>
      <c r="B1417" s="383"/>
      <c r="C1417" s="384"/>
    </row>
    <row r="1418" spans="1:3" s="381" customFormat="1" ht="11.25">
      <c r="A1418" s="382"/>
      <c r="B1418" s="383"/>
      <c r="C1418" s="384"/>
    </row>
    <row r="1419" spans="1:3" s="381" customFormat="1" ht="11.25">
      <c r="A1419" s="382"/>
      <c r="B1419" s="383"/>
      <c r="C1419" s="384"/>
    </row>
    <row r="1420" spans="1:3" s="381" customFormat="1" ht="11.25">
      <c r="A1420" s="382"/>
      <c r="B1420" s="383"/>
      <c r="C1420" s="384"/>
    </row>
    <row r="1421" spans="1:3" s="381" customFormat="1" ht="11.25">
      <c r="A1421" s="382"/>
      <c r="B1421" s="383"/>
      <c r="C1421" s="384"/>
    </row>
    <row r="1422" spans="1:3" s="381" customFormat="1" ht="11.25">
      <c r="A1422" s="382"/>
      <c r="B1422" s="383"/>
      <c r="C1422" s="384"/>
    </row>
    <row r="1423" spans="1:3" s="381" customFormat="1" ht="11.25">
      <c r="A1423" s="382"/>
      <c r="B1423" s="383"/>
      <c r="C1423" s="384"/>
    </row>
    <row r="1424" spans="1:3" s="381" customFormat="1" ht="11.25">
      <c r="A1424" s="382"/>
      <c r="B1424" s="383"/>
      <c r="C1424" s="384"/>
    </row>
    <row r="1425" spans="1:3" s="381" customFormat="1" ht="11.25">
      <c r="A1425" s="382"/>
      <c r="B1425" s="383"/>
      <c r="C1425" s="384"/>
    </row>
    <row r="1426" spans="1:3" s="381" customFormat="1" ht="11.25">
      <c r="A1426" s="382"/>
      <c r="B1426" s="383"/>
      <c r="C1426" s="384"/>
    </row>
    <row r="1427" spans="1:3" s="381" customFormat="1" ht="11.25">
      <c r="A1427" s="382"/>
      <c r="B1427" s="383"/>
      <c r="C1427" s="384"/>
    </row>
    <row r="1428" spans="1:3" s="381" customFormat="1" ht="11.25">
      <c r="A1428" s="382"/>
      <c r="B1428" s="383"/>
      <c r="C1428" s="384"/>
    </row>
    <row r="1429" spans="1:3" s="381" customFormat="1" ht="11.25">
      <c r="A1429" s="382"/>
      <c r="B1429" s="383"/>
      <c r="C1429" s="384"/>
    </row>
    <row r="1430" spans="1:3" s="381" customFormat="1" ht="11.25">
      <c r="A1430" s="382"/>
      <c r="B1430" s="383"/>
      <c r="C1430" s="384"/>
    </row>
    <row r="1431" spans="1:3" s="381" customFormat="1" ht="11.25">
      <c r="A1431" s="382"/>
      <c r="B1431" s="383"/>
      <c r="C1431" s="384"/>
    </row>
    <row r="1432" spans="1:3" s="381" customFormat="1" ht="11.25">
      <c r="A1432" s="382"/>
      <c r="B1432" s="383"/>
      <c r="C1432" s="384"/>
    </row>
    <row r="1433" spans="1:3" s="381" customFormat="1" ht="11.25">
      <c r="A1433" s="382"/>
      <c r="B1433" s="383"/>
      <c r="C1433" s="384"/>
    </row>
    <row r="1434" spans="1:3" s="381" customFormat="1" ht="11.25">
      <c r="A1434" s="382"/>
      <c r="B1434" s="383"/>
      <c r="C1434" s="384"/>
    </row>
    <row r="1435" spans="1:3" s="381" customFormat="1" ht="11.25">
      <c r="A1435" s="382"/>
      <c r="B1435" s="383"/>
      <c r="C1435" s="384"/>
    </row>
    <row r="1436" spans="1:3" s="381" customFormat="1" ht="11.25">
      <c r="A1436" s="382"/>
      <c r="B1436" s="383"/>
      <c r="C1436" s="384"/>
    </row>
    <row r="1437" spans="1:3" s="381" customFormat="1" ht="11.25">
      <c r="A1437" s="382"/>
      <c r="B1437" s="383"/>
      <c r="C1437" s="384"/>
    </row>
    <row r="1438" spans="1:3" s="381" customFormat="1" ht="11.25">
      <c r="A1438" s="382"/>
      <c r="B1438" s="383"/>
      <c r="C1438" s="384"/>
    </row>
    <row r="1439" spans="1:3" s="381" customFormat="1" ht="11.25">
      <c r="A1439" s="382"/>
      <c r="B1439" s="383"/>
      <c r="C1439" s="384"/>
    </row>
    <row r="1440" spans="1:3" s="381" customFormat="1" ht="11.25">
      <c r="A1440" s="382"/>
      <c r="B1440" s="383"/>
      <c r="C1440" s="384"/>
    </row>
    <row r="1441" spans="1:3" s="381" customFormat="1" ht="11.25">
      <c r="A1441" s="382"/>
      <c r="B1441" s="383"/>
      <c r="C1441" s="384"/>
    </row>
    <row r="1442" spans="1:3" s="381" customFormat="1" ht="11.25">
      <c r="A1442" s="382"/>
      <c r="B1442" s="383"/>
      <c r="C1442" s="384"/>
    </row>
    <row r="1443" spans="1:3" s="381" customFormat="1" ht="11.25">
      <c r="A1443" s="382"/>
      <c r="B1443" s="383"/>
      <c r="C1443" s="384"/>
    </row>
    <row r="1444" spans="1:3" s="381" customFormat="1" ht="11.25">
      <c r="A1444" s="382"/>
      <c r="B1444" s="383"/>
      <c r="C1444" s="384"/>
    </row>
    <row r="1445" spans="1:3" s="381" customFormat="1" ht="11.25">
      <c r="A1445" s="382"/>
      <c r="B1445" s="383"/>
      <c r="C1445" s="384"/>
    </row>
    <row r="1446" spans="1:3" s="381" customFormat="1" ht="11.25">
      <c r="A1446" s="382"/>
      <c r="B1446" s="383"/>
      <c r="C1446" s="384"/>
    </row>
    <row r="1447" spans="1:3" s="381" customFormat="1" ht="11.25">
      <c r="A1447" s="382"/>
      <c r="B1447" s="383"/>
      <c r="C1447" s="384"/>
    </row>
    <row r="1448" spans="1:3" s="381" customFormat="1" ht="11.25">
      <c r="A1448" s="382"/>
      <c r="B1448" s="383"/>
      <c r="C1448" s="384"/>
    </row>
    <row r="1449" spans="1:3" s="381" customFormat="1" ht="11.25">
      <c r="A1449" s="382"/>
      <c r="B1449" s="383"/>
      <c r="C1449" s="384"/>
    </row>
    <row r="1450" spans="1:3" s="381" customFormat="1" ht="11.25">
      <c r="A1450" s="382"/>
      <c r="B1450" s="383"/>
      <c r="C1450" s="384"/>
    </row>
    <row r="1451" spans="1:3" s="381" customFormat="1" ht="11.25">
      <c r="A1451" s="382"/>
      <c r="B1451" s="383"/>
      <c r="C1451" s="384"/>
    </row>
    <row r="1452" spans="1:3" s="381" customFormat="1" ht="11.25">
      <c r="A1452" s="382"/>
      <c r="B1452" s="383"/>
      <c r="C1452" s="384"/>
    </row>
    <row r="1453" spans="1:3" s="381" customFormat="1" ht="11.25">
      <c r="A1453" s="382"/>
      <c r="B1453" s="383"/>
      <c r="C1453" s="384"/>
    </row>
    <row r="1454" spans="1:3" s="381" customFormat="1" ht="11.25">
      <c r="A1454" s="382"/>
      <c r="B1454" s="383"/>
      <c r="C1454" s="384"/>
    </row>
    <row r="1455" spans="1:3" s="381" customFormat="1" ht="11.25">
      <c r="A1455" s="382"/>
      <c r="B1455" s="383"/>
      <c r="C1455" s="384"/>
    </row>
    <row r="1456" spans="1:3" s="381" customFormat="1" ht="11.25">
      <c r="A1456" s="382"/>
      <c r="B1456" s="383"/>
      <c r="C1456" s="384"/>
    </row>
    <row r="1457" spans="1:3" s="381" customFormat="1" ht="11.25">
      <c r="A1457" s="382"/>
      <c r="B1457" s="383"/>
      <c r="C1457" s="384"/>
    </row>
    <row r="1458" spans="1:3" s="381" customFormat="1" ht="11.25">
      <c r="A1458" s="382"/>
      <c r="B1458" s="383"/>
      <c r="C1458" s="384"/>
    </row>
    <row r="1459" spans="1:3" s="381" customFormat="1" ht="11.25">
      <c r="A1459" s="382"/>
      <c r="B1459" s="383"/>
      <c r="C1459" s="384"/>
    </row>
    <row r="1460" spans="1:3" s="381" customFormat="1" ht="11.25">
      <c r="A1460" s="382"/>
      <c r="B1460" s="383"/>
      <c r="C1460" s="384"/>
    </row>
    <row r="1461" spans="1:3" s="381" customFormat="1" ht="11.25">
      <c r="A1461" s="382"/>
      <c r="B1461" s="383"/>
      <c r="C1461" s="384"/>
    </row>
    <row r="1462" spans="1:3" s="381" customFormat="1" ht="11.25">
      <c r="A1462" s="382"/>
      <c r="B1462" s="383"/>
      <c r="C1462" s="384"/>
    </row>
    <row r="1463" spans="1:3" s="381" customFormat="1" ht="11.25">
      <c r="A1463" s="382"/>
      <c r="B1463" s="383"/>
      <c r="C1463" s="384"/>
    </row>
    <row r="1464" spans="1:3" s="381" customFormat="1" ht="11.25">
      <c r="A1464" s="382"/>
      <c r="B1464" s="383"/>
      <c r="C1464" s="384"/>
    </row>
    <row r="1465" spans="1:3" s="381" customFormat="1" ht="11.25">
      <c r="A1465" s="382"/>
      <c r="B1465" s="383"/>
      <c r="C1465" s="384"/>
    </row>
    <row r="1466" spans="1:3" s="381" customFormat="1" ht="11.25">
      <c r="A1466" s="382"/>
      <c r="B1466" s="383"/>
      <c r="C1466" s="384"/>
    </row>
    <row r="1467" spans="1:3" s="381" customFormat="1" ht="11.25">
      <c r="A1467" s="382"/>
      <c r="B1467" s="383"/>
      <c r="C1467" s="384"/>
    </row>
    <row r="1468" spans="1:3" s="381" customFormat="1" ht="11.25">
      <c r="A1468" s="382"/>
      <c r="B1468" s="383"/>
      <c r="C1468" s="384"/>
    </row>
    <row r="1469" spans="1:3" s="381" customFormat="1" ht="11.25">
      <c r="A1469" s="382"/>
      <c r="B1469" s="383"/>
      <c r="C1469" s="384"/>
    </row>
    <row r="1470" spans="1:3" s="381" customFormat="1" ht="11.25">
      <c r="A1470" s="382"/>
      <c r="B1470" s="383"/>
      <c r="C1470" s="384"/>
    </row>
    <row r="1471" spans="1:3" s="381" customFormat="1" ht="11.25">
      <c r="A1471" s="382"/>
      <c r="B1471" s="383"/>
      <c r="C1471" s="384"/>
    </row>
    <row r="1472" spans="1:3" s="381" customFormat="1" ht="11.25">
      <c r="A1472" s="382"/>
      <c r="B1472" s="383"/>
      <c r="C1472" s="384"/>
    </row>
    <row r="1473" spans="1:3" s="381" customFormat="1" ht="11.25">
      <c r="A1473" s="382"/>
      <c r="B1473" s="383"/>
      <c r="C1473" s="384"/>
    </row>
    <row r="1474" spans="1:3" s="381" customFormat="1" ht="11.25">
      <c r="A1474" s="382"/>
      <c r="B1474" s="383"/>
      <c r="C1474" s="384"/>
    </row>
    <row r="1475" spans="1:3" s="381" customFormat="1" ht="11.25">
      <c r="A1475" s="382"/>
      <c r="B1475" s="383"/>
      <c r="C1475" s="384"/>
    </row>
    <row r="1476" spans="1:3" s="381" customFormat="1" ht="11.25">
      <c r="A1476" s="382"/>
      <c r="B1476" s="383"/>
      <c r="C1476" s="384"/>
    </row>
    <row r="1477" spans="1:3" s="381" customFormat="1" ht="11.25">
      <c r="A1477" s="382"/>
      <c r="B1477" s="383"/>
      <c r="C1477" s="384"/>
    </row>
    <row r="1478" spans="1:3" s="381" customFormat="1" ht="11.25">
      <c r="A1478" s="382"/>
      <c r="B1478" s="383"/>
      <c r="C1478" s="384"/>
    </row>
    <row r="1479" spans="1:3" s="381" customFormat="1" ht="11.25">
      <c r="A1479" s="382"/>
      <c r="B1479" s="383"/>
      <c r="C1479" s="384"/>
    </row>
    <row r="1480" spans="1:3" s="381" customFormat="1" ht="11.25">
      <c r="A1480" s="382"/>
      <c r="B1480" s="383"/>
      <c r="C1480" s="384"/>
    </row>
    <row r="1481" spans="1:3" s="381" customFormat="1" ht="11.25">
      <c r="A1481" s="382"/>
      <c r="B1481" s="383"/>
      <c r="C1481" s="384"/>
    </row>
    <row r="1482" spans="1:3" s="381" customFormat="1" ht="11.25">
      <c r="A1482" s="382"/>
      <c r="B1482" s="383"/>
      <c r="C1482" s="384"/>
    </row>
    <row r="1483" spans="1:3" s="381" customFormat="1" ht="11.25">
      <c r="A1483" s="382"/>
      <c r="B1483" s="383"/>
      <c r="C1483" s="384"/>
    </row>
    <row r="1484" spans="1:3" s="381" customFormat="1" ht="11.25">
      <c r="A1484" s="382"/>
      <c r="B1484" s="383"/>
      <c r="C1484" s="384"/>
    </row>
    <row r="1485" spans="1:3" s="381" customFormat="1" ht="11.25">
      <c r="A1485" s="382"/>
      <c r="B1485" s="383"/>
      <c r="C1485" s="384"/>
    </row>
    <row r="1486" spans="1:3" s="381" customFormat="1" ht="11.25">
      <c r="A1486" s="382"/>
      <c r="B1486" s="383"/>
      <c r="C1486" s="384"/>
    </row>
    <row r="1487" spans="1:3" s="381" customFormat="1" ht="11.25">
      <c r="A1487" s="382"/>
      <c r="B1487" s="383"/>
      <c r="C1487" s="384"/>
    </row>
    <row r="1488" spans="1:3" s="381" customFormat="1" ht="11.25">
      <c r="A1488" s="382"/>
      <c r="B1488" s="383"/>
      <c r="C1488" s="384"/>
    </row>
    <row r="1489" spans="1:3" s="381" customFormat="1" ht="11.25">
      <c r="A1489" s="382"/>
      <c r="B1489" s="383"/>
      <c r="C1489" s="384"/>
    </row>
    <row r="1490" spans="1:3" s="381" customFormat="1" ht="11.25">
      <c r="A1490" s="382"/>
      <c r="B1490" s="383"/>
      <c r="C1490" s="384"/>
    </row>
    <row r="1491" spans="1:3" s="381" customFormat="1" ht="11.25">
      <c r="A1491" s="382"/>
      <c r="B1491" s="383"/>
      <c r="C1491" s="384"/>
    </row>
    <row r="1492" spans="1:3" s="381" customFormat="1" ht="11.25">
      <c r="A1492" s="382"/>
      <c r="B1492" s="383"/>
      <c r="C1492" s="384"/>
    </row>
    <row r="1493" spans="1:3" s="381" customFormat="1" ht="11.25">
      <c r="A1493" s="382"/>
      <c r="B1493" s="383"/>
      <c r="C1493" s="384"/>
    </row>
    <row r="1494" spans="1:3" s="381" customFormat="1" ht="11.25">
      <c r="A1494" s="382"/>
      <c r="B1494" s="383"/>
      <c r="C1494" s="384"/>
    </row>
    <row r="1495" spans="1:3" s="381" customFormat="1" ht="11.25">
      <c r="A1495" s="382"/>
      <c r="B1495" s="383"/>
      <c r="C1495" s="384"/>
    </row>
    <row r="1496" spans="1:3" s="381" customFormat="1" ht="11.25">
      <c r="A1496" s="382"/>
      <c r="B1496" s="383"/>
      <c r="C1496" s="384"/>
    </row>
    <row r="1497" spans="1:3" s="381" customFormat="1" ht="11.25">
      <c r="A1497" s="382"/>
      <c r="B1497" s="383"/>
      <c r="C1497" s="384"/>
    </row>
    <row r="1498" spans="1:3" s="381" customFormat="1" ht="11.25">
      <c r="A1498" s="382"/>
      <c r="B1498" s="383"/>
      <c r="C1498" s="384"/>
    </row>
    <row r="1499" spans="1:3" s="381" customFormat="1" ht="11.25">
      <c r="A1499" s="382"/>
      <c r="B1499" s="383"/>
      <c r="C1499" s="384"/>
    </row>
    <row r="1500" spans="1:3" s="381" customFormat="1" ht="11.25">
      <c r="A1500" s="382"/>
      <c r="B1500" s="383"/>
      <c r="C1500" s="384"/>
    </row>
    <row r="1501" spans="1:3" s="381" customFormat="1" ht="11.25">
      <c r="A1501" s="382"/>
      <c r="B1501" s="383"/>
      <c r="C1501" s="384"/>
    </row>
    <row r="1502" spans="1:3" s="381" customFormat="1" ht="11.25">
      <c r="A1502" s="382"/>
      <c r="B1502" s="383"/>
      <c r="C1502" s="384"/>
    </row>
    <row r="1503" spans="1:3" s="381" customFormat="1" ht="11.25">
      <c r="A1503" s="382"/>
      <c r="B1503" s="383"/>
      <c r="C1503" s="384"/>
    </row>
    <row r="1504" spans="1:3" s="381" customFormat="1" ht="11.25">
      <c r="A1504" s="382"/>
      <c r="B1504" s="383"/>
      <c r="C1504" s="384"/>
    </row>
    <row r="1505" spans="1:3" s="381" customFormat="1" ht="11.25">
      <c r="A1505" s="382"/>
      <c r="B1505" s="383"/>
      <c r="C1505" s="384"/>
    </row>
    <row r="1506" spans="1:3" s="381" customFormat="1" ht="11.25">
      <c r="A1506" s="382"/>
      <c r="B1506" s="383"/>
      <c r="C1506" s="384"/>
    </row>
    <row r="1507" spans="1:3" s="381" customFormat="1" ht="11.25">
      <c r="A1507" s="382"/>
      <c r="B1507" s="383"/>
      <c r="C1507" s="384"/>
    </row>
    <row r="1508" spans="1:3" s="381" customFormat="1" ht="11.25">
      <c r="A1508" s="382"/>
      <c r="B1508" s="383"/>
      <c r="C1508" s="384"/>
    </row>
    <row r="1509" spans="1:3" s="381" customFormat="1" ht="11.25">
      <c r="A1509" s="382"/>
      <c r="B1509" s="383"/>
      <c r="C1509" s="384"/>
    </row>
    <row r="1510" spans="1:3" s="381" customFormat="1" ht="11.25">
      <c r="A1510" s="382"/>
      <c r="B1510" s="383"/>
      <c r="C1510" s="384"/>
    </row>
    <row r="1511" spans="1:3" s="381" customFormat="1" ht="11.25">
      <c r="A1511" s="382"/>
      <c r="B1511" s="383"/>
      <c r="C1511" s="384"/>
    </row>
    <row r="1512" spans="1:3" s="381" customFormat="1" ht="11.25">
      <c r="A1512" s="382"/>
      <c r="B1512" s="383"/>
      <c r="C1512" s="384"/>
    </row>
    <row r="1513" spans="1:3" s="381" customFormat="1" ht="11.25">
      <c r="A1513" s="382"/>
      <c r="B1513" s="383"/>
      <c r="C1513" s="384"/>
    </row>
    <row r="1514" spans="1:3" s="381" customFormat="1" ht="11.25">
      <c r="A1514" s="382"/>
      <c r="B1514" s="383"/>
      <c r="C1514" s="384"/>
    </row>
    <row r="1515" spans="1:3" s="381" customFormat="1" ht="11.25">
      <c r="A1515" s="382"/>
      <c r="B1515" s="383"/>
      <c r="C1515" s="384"/>
    </row>
    <row r="1516" spans="1:3" s="381" customFormat="1" ht="11.25">
      <c r="A1516" s="382"/>
      <c r="B1516" s="383"/>
      <c r="C1516" s="384"/>
    </row>
    <row r="1517" spans="1:3" s="381" customFormat="1" ht="11.25">
      <c r="A1517" s="382"/>
      <c r="B1517" s="383"/>
      <c r="C1517" s="384"/>
    </row>
    <row r="1518" spans="1:3" s="381" customFormat="1" ht="11.25">
      <c r="A1518" s="382"/>
      <c r="B1518" s="383"/>
      <c r="C1518" s="384"/>
    </row>
    <row r="1519" spans="1:3" s="381" customFormat="1" ht="11.25">
      <c r="A1519" s="382"/>
      <c r="B1519" s="383"/>
      <c r="C1519" s="384"/>
    </row>
    <row r="1520" spans="1:3" s="381" customFormat="1" ht="11.25">
      <c r="A1520" s="382"/>
      <c r="B1520" s="383"/>
      <c r="C1520" s="384"/>
    </row>
    <row r="1521" spans="1:3" s="381" customFormat="1" ht="11.25">
      <c r="A1521" s="382"/>
      <c r="B1521" s="383"/>
      <c r="C1521" s="384"/>
    </row>
    <row r="1522" spans="1:3" s="381" customFormat="1" ht="11.25">
      <c r="A1522" s="382"/>
      <c r="B1522" s="383"/>
      <c r="C1522" s="384"/>
    </row>
    <row r="1523" spans="1:3" s="381" customFormat="1" ht="11.25">
      <c r="A1523" s="382"/>
      <c r="B1523" s="383"/>
      <c r="C1523" s="384"/>
    </row>
    <row r="1524" spans="1:3" s="381" customFormat="1" ht="11.25">
      <c r="A1524" s="382"/>
      <c r="B1524" s="383"/>
      <c r="C1524" s="384"/>
    </row>
    <row r="1525" spans="1:3" s="381" customFormat="1" ht="11.25">
      <c r="A1525" s="382"/>
      <c r="B1525" s="383"/>
      <c r="C1525" s="384"/>
    </row>
    <row r="1526" spans="1:3" s="381" customFormat="1" ht="11.25">
      <c r="A1526" s="382"/>
      <c r="B1526" s="383"/>
      <c r="C1526" s="384"/>
    </row>
    <row r="1527" spans="1:3" s="381" customFormat="1" ht="11.25">
      <c r="A1527" s="382"/>
      <c r="B1527" s="383"/>
      <c r="C1527" s="384"/>
    </row>
    <row r="1528" spans="1:3" s="381" customFormat="1" ht="11.25">
      <c r="A1528" s="382"/>
      <c r="B1528" s="383"/>
      <c r="C1528" s="384"/>
    </row>
    <row r="1529" spans="1:3" s="381" customFormat="1" ht="11.25">
      <c r="A1529" s="382"/>
      <c r="B1529" s="383"/>
      <c r="C1529" s="384"/>
    </row>
    <row r="1530" spans="1:3" s="381" customFormat="1" ht="11.25">
      <c r="A1530" s="382"/>
      <c r="B1530" s="383"/>
      <c r="C1530" s="384"/>
    </row>
    <row r="1531" spans="1:3" s="381" customFormat="1" ht="11.25">
      <c r="A1531" s="382"/>
      <c r="B1531" s="383"/>
      <c r="C1531" s="384"/>
    </row>
    <row r="1532" spans="1:3" s="381" customFormat="1" ht="11.25">
      <c r="A1532" s="382"/>
      <c r="B1532" s="383"/>
      <c r="C1532" s="384"/>
    </row>
    <row r="1533" spans="1:3" s="381" customFormat="1" ht="11.25">
      <c r="A1533" s="382"/>
      <c r="B1533" s="383"/>
      <c r="C1533" s="384"/>
    </row>
    <row r="1534" spans="1:3" s="381" customFormat="1" ht="11.25">
      <c r="A1534" s="382"/>
      <c r="B1534" s="383"/>
      <c r="C1534" s="384"/>
    </row>
    <row r="1535" spans="1:3" s="381" customFormat="1" ht="11.25">
      <c r="A1535" s="382"/>
      <c r="B1535" s="383"/>
      <c r="C1535" s="384"/>
    </row>
    <row r="1536" spans="1:3" s="381" customFormat="1" ht="11.25">
      <c r="A1536" s="382"/>
      <c r="B1536" s="383"/>
      <c r="C1536" s="384"/>
    </row>
    <row r="1537" spans="1:3" s="381" customFormat="1" ht="11.25">
      <c r="A1537" s="382"/>
      <c r="B1537" s="383"/>
      <c r="C1537" s="384"/>
    </row>
    <row r="1538" spans="1:3" s="381" customFormat="1" ht="11.25">
      <c r="A1538" s="382"/>
      <c r="B1538" s="383"/>
      <c r="C1538" s="384"/>
    </row>
    <row r="1539" spans="1:3" s="381" customFormat="1" ht="11.25">
      <c r="A1539" s="382"/>
      <c r="B1539" s="383"/>
      <c r="C1539" s="384"/>
    </row>
    <row r="1540" spans="1:3" s="381" customFormat="1" ht="11.25">
      <c r="A1540" s="382"/>
      <c r="B1540" s="383"/>
      <c r="C1540" s="384"/>
    </row>
    <row r="1541" spans="1:3" s="381" customFormat="1" ht="11.25">
      <c r="A1541" s="382"/>
      <c r="B1541" s="383"/>
      <c r="C1541" s="384"/>
    </row>
    <row r="1542" spans="1:3" s="381" customFormat="1" ht="11.25">
      <c r="A1542" s="382"/>
      <c r="B1542" s="383"/>
      <c r="C1542" s="384"/>
    </row>
    <row r="1543" spans="1:3" s="381" customFormat="1" ht="11.25">
      <c r="A1543" s="382"/>
      <c r="B1543" s="383"/>
      <c r="C1543" s="384"/>
    </row>
    <row r="1544" spans="1:3" s="381" customFormat="1" ht="11.25">
      <c r="A1544" s="382"/>
      <c r="B1544" s="383"/>
      <c r="C1544" s="384"/>
    </row>
    <row r="1545" spans="1:3" s="381" customFormat="1" ht="11.25">
      <c r="A1545" s="382"/>
      <c r="B1545" s="383"/>
      <c r="C1545" s="384"/>
    </row>
    <row r="1546" spans="1:3" s="381" customFormat="1" ht="11.25">
      <c r="A1546" s="382"/>
      <c r="B1546" s="383"/>
      <c r="C1546" s="384"/>
    </row>
    <row r="1547" spans="1:3" s="381" customFormat="1" ht="11.25">
      <c r="A1547" s="382"/>
      <c r="B1547" s="383"/>
      <c r="C1547" s="384"/>
    </row>
    <row r="1548" spans="1:3" s="381" customFormat="1" ht="11.25">
      <c r="A1548" s="382"/>
      <c r="B1548" s="383"/>
      <c r="C1548" s="384"/>
    </row>
    <row r="1549" spans="1:3" s="381" customFormat="1" ht="11.25">
      <c r="A1549" s="382"/>
      <c r="B1549" s="383"/>
      <c r="C1549" s="384"/>
    </row>
    <row r="1550" spans="1:3" s="381" customFormat="1" ht="11.25">
      <c r="A1550" s="382"/>
      <c r="B1550" s="383"/>
      <c r="C1550" s="384"/>
    </row>
    <row r="1551" spans="1:3" s="381" customFormat="1" ht="11.25">
      <c r="A1551" s="382"/>
      <c r="B1551" s="383"/>
      <c r="C1551" s="384"/>
    </row>
    <row r="1552" spans="1:3" s="381" customFormat="1" ht="11.25">
      <c r="A1552" s="382"/>
      <c r="B1552" s="383"/>
      <c r="C1552" s="384"/>
    </row>
    <row r="1553" spans="1:3" s="381" customFormat="1" ht="11.25">
      <c r="A1553" s="382"/>
      <c r="B1553" s="383"/>
      <c r="C1553" s="384"/>
    </row>
    <row r="1554" spans="1:3" s="381" customFormat="1" ht="11.25">
      <c r="A1554" s="382"/>
      <c r="B1554" s="383"/>
      <c r="C1554" s="384"/>
    </row>
    <row r="1555" spans="1:3" s="381" customFormat="1" ht="11.25">
      <c r="A1555" s="382"/>
      <c r="B1555" s="383"/>
      <c r="C1555" s="384"/>
    </row>
    <row r="1556" spans="1:3" s="381" customFormat="1" ht="11.25">
      <c r="A1556" s="382"/>
      <c r="B1556" s="383"/>
      <c r="C1556" s="384"/>
    </row>
    <row r="1557" spans="1:3" s="381" customFormat="1" ht="11.25">
      <c r="A1557" s="382"/>
      <c r="B1557" s="383"/>
      <c r="C1557" s="384"/>
    </row>
    <row r="1558" spans="1:3" s="381" customFormat="1" ht="11.25">
      <c r="A1558" s="382"/>
      <c r="B1558" s="383"/>
      <c r="C1558" s="384"/>
    </row>
    <row r="1559" spans="1:3" s="381" customFormat="1" ht="11.25">
      <c r="A1559" s="382"/>
      <c r="B1559" s="383"/>
      <c r="C1559" s="384"/>
    </row>
    <row r="1560" spans="1:3" s="381" customFormat="1" ht="11.25">
      <c r="A1560" s="382"/>
      <c r="B1560" s="383"/>
      <c r="C1560" s="384"/>
    </row>
    <row r="1561" spans="1:3" s="381" customFormat="1" ht="11.25">
      <c r="A1561" s="382"/>
      <c r="B1561" s="383"/>
      <c r="C1561" s="384"/>
    </row>
    <row r="1562" spans="1:3" s="381" customFormat="1" ht="11.25">
      <c r="A1562" s="382"/>
      <c r="B1562" s="383"/>
      <c r="C1562" s="384"/>
    </row>
    <row r="1563" spans="1:3" s="381" customFormat="1" ht="11.25">
      <c r="A1563" s="382"/>
      <c r="B1563" s="383"/>
      <c r="C1563" s="384"/>
    </row>
    <row r="1564" spans="1:3" s="381" customFormat="1" ht="11.25">
      <c r="A1564" s="382"/>
      <c r="B1564" s="383"/>
      <c r="C1564" s="384"/>
    </row>
    <row r="1565" spans="1:3" s="381" customFormat="1" ht="11.25">
      <c r="A1565" s="382"/>
      <c r="B1565" s="383"/>
      <c r="C1565" s="384"/>
    </row>
    <row r="1566" spans="1:3" s="381" customFormat="1" ht="11.25">
      <c r="A1566" s="382"/>
      <c r="B1566" s="383"/>
      <c r="C1566" s="384"/>
    </row>
    <row r="1567" spans="1:3" s="381" customFormat="1" ht="11.25">
      <c r="A1567" s="382"/>
      <c r="B1567" s="383"/>
      <c r="C1567" s="384"/>
    </row>
    <row r="1568" spans="1:3" s="381" customFormat="1" ht="11.25">
      <c r="A1568" s="382"/>
      <c r="B1568" s="383"/>
      <c r="C1568" s="384"/>
    </row>
    <row r="1569" spans="1:3" s="381" customFormat="1" ht="11.25">
      <c r="A1569" s="382"/>
      <c r="B1569" s="383"/>
      <c r="C1569" s="384"/>
    </row>
    <row r="1570" spans="1:3" s="381" customFormat="1" ht="11.25">
      <c r="A1570" s="382"/>
      <c r="B1570" s="383"/>
      <c r="C1570" s="384"/>
    </row>
    <row r="1571" spans="1:3" s="381" customFormat="1" ht="11.25">
      <c r="A1571" s="382"/>
      <c r="B1571" s="383"/>
      <c r="C1571" s="384"/>
    </row>
    <row r="1572" spans="1:3" s="381" customFormat="1" ht="11.25">
      <c r="A1572" s="382"/>
      <c r="B1572" s="383"/>
      <c r="C1572" s="384"/>
    </row>
    <row r="1573" spans="1:3" s="381" customFormat="1" ht="11.25">
      <c r="A1573" s="382"/>
      <c r="B1573" s="383"/>
      <c r="C1573" s="384"/>
    </row>
    <row r="1574" spans="1:3" s="381" customFormat="1" ht="11.25">
      <c r="A1574" s="382"/>
      <c r="B1574" s="383"/>
      <c r="C1574" s="384"/>
    </row>
    <row r="1575" spans="1:3" s="381" customFormat="1" ht="11.25">
      <c r="A1575" s="382"/>
      <c r="B1575" s="383"/>
      <c r="C1575" s="384"/>
    </row>
    <row r="1576" spans="1:3" s="381" customFormat="1" ht="11.25">
      <c r="A1576" s="382"/>
      <c r="B1576" s="383"/>
      <c r="C1576" s="384"/>
    </row>
    <row r="1577" spans="1:3" s="381" customFormat="1" ht="11.25">
      <c r="A1577" s="382"/>
      <c r="B1577" s="383"/>
      <c r="C1577" s="384"/>
    </row>
    <row r="1578" spans="1:3" s="381" customFormat="1" ht="11.25">
      <c r="A1578" s="382"/>
      <c r="B1578" s="383"/>
      <c r="C1578" s="384"/>
    </row>
    <row r="1579" spans="1:3" s="381" customFormat="1" ht="11.25">
      <c r="A1579" s="382"/>
      <c r="B1579" s="383"/>
      <c r="C1579" s="384"/>
    </row>
    <row r="1580" spans="1:3" s="381" customFormat="1" ht="11.25">
      <c r="A1580" s="382"/>
      <c r="B1580" s="383"/>
      <c r="C1580" s="384"/>
    </row>
    <row r="1581" spans="1:3" s="381" customFormat="1" ht="11.25">
      <c r="A1581" s="382"/>
      <c r="B1581" s="383"/>
      <c r="C1581" s="384"/>
    </row>
    <row r="1582" spans="1:3" s="381" customFormat="1" ht="11.25">
      <c r="A1582" s="382"/>
      <c r="B1582" s="383"/>
      <c r="C1582" s="384"/>
    </row>
    <row r="1583" spans="1:3" s="381" customFormat="1" ht="11.25">
      <c r="A1583" s="382"/>
      <c r="B1583" s="383"/>
      <c r="C1583" s="384"/>
    </row>
    <row r="1584" spans="1:3" s="381" customFormat="1" ht="11.25">
      <c r="A1584" s="382"/>
      <c r="B1584" s="383"/>
      <c r="C1584" s="384"/>
    </row>
    <row r="1585" spans="1:3" s="381" customFormat="1" ht="11.25">
      <c r="A1585" s="382"/>
      <c r="B1585" s="383"/>
      <c r="C1585" s="384"/>
    </row>
    <row r="1586" spans="1:3" s="381" customFormat="1" ht="11.25">
      <c r="A1586" s="382"/>
      <c r="B1586" s="383"/>
      <c r="C1586" s="384"/>
    </row>
    <row r="1587" spans="1:3" s="381" customFormat="1" ht="11.25">
      <c r="A1587" s="382"/>
      <c r="B1587" s="383"/>
      <c r="C1587" s="384"/>
    </row>
    <row r="1588" spans="1:3" s="381" customFormat="1" ht="11.25">
      <c r="A1588" s="382"/>
      <c r="B1588" s="383"/>
      <c r="C1588" s="384"/>
    </row>
    <row r="1589" spans="1:3" s="381" customFormat="1" ht="11.25">
      <c r="A1589" s="382"/>
      <c r="B1589" s="383"/>
      <c r="C1589" s="384"/>
    </row>
    <row r="1590" spans="1:3" s="381" customFormat="1" ht="11.25">
      <c r="A1590" s="382"/>
      <c r="B1590" s="383"/>
      <c r="C1590" s="384"/>
    </row>
    <row r="1591" spans="1:3" s="381" customFormat="1" ht="11.25">
      <c r="A1591" s="382"/>
      <c r="B1591" s="383"/>
      <c r="C1591" s="384"/>
    </row>
    <row r="1592" spans="1:3" s="381" customFormat="1" ht="11.25">
      <c r="A1592" s="382"/>
      <c r="B1592" s="383"/>
      <c r="C1592" s="384"/>
    </row>
    <row r="1593" spans="1:3" s="381" customFormat="1" ht="11.25">
      <c r="A1593" s="382"/>
      <c r="B1593" s="383"/>
      <c r="C1593" s="384"/>
    </row>
    <row r="1594" spans="1:3" s="381" customFormat="1" ht="11.25">
      <c r="A1594" s="382"/>
      <c r="B1594" s="383"/>
      <c r="C1594" s="384"/>
    </row>
    <row r="1595" spans="1:3" s="381" customFormat="1" ht="11.25">
      <c r="A1595" s="382"/>
      <c r="B1595" s="383"/>
      <c r="C1595" s="384"/>
    </row>
    <row r="1596" spans="1:3" s="381" customFormat="1" ht="11.25">
      <c r="A1596" s="382"/>
      <c r="B1596" s="383"/>
      <c r="C1596" s="384"/>
    </row>
    <row r="1597" spans="1:3" s="381" customFormat="1" ht="11.25">
      <c r="A1597" s="382"/>
      <c r="B1597" s="383"/>
      <c r="C1597" s="384"/>
    </row>
    <row r="1598" spans="1:3" s="381" customFormat="1" ht="11.25">
      <c r="A1598" s="382"/>
      <c r="B1598" s="383"/>
      <c r="C1598" s="384"/>
    </row>
    <row r="1599" spans="1:3" s="381" customFormat="1" ht="11.25">
      <c r="A1599" s="382"/>
      <c r="B1599" s="383"/>
      <c r="C1599" s="384"/>
    </row>
    <row r="1600" spans="1:3" s="381" customFormat="1" ht="11.25">
      <c r="A1600" s="382"/>
      <c r="B1600" s="383"/>
      <c r="C1600" s="384"/>
    </row>
    <row r="1601" spans="1:3" s="381" customFormat="1" ht="11.25">
      <c r="A1601" s="382"/>
      <c r="B1601" s="383"/>
      <c r="C1601" s="384"/>
    </row>
    <row r="1602" spans="1:3" s="381" customFormat="1" ht="11.25">
      <c r="A1602" s="382"/>
      <c r="B1602" s="383"/>
      <c r="C1602" s="384"/>
    </row>
    <row r="1603" spans="1:3" s="381" customFormat="1" ht="11.25">
      <c r="A1603" s="382"/>
      <c r="B1603" s="383"/>
      <c r="C1603" s="384"/>
    </row>
    <row r="1604" spans="1:3" s="381" customFormat="1" ht="11.25">
      <c r="A1604" s="382"/>
      <c r="B1604" s="383"/>
      <c r="C1604" s="384"/>
    </row>
    <row r="1605" spans="1:3" s="381" customFormat="1" ht="11.25">
      <c r="A1605" s="382"/>
      <c r="B1605" s="383"/>
      <c r="C1605" s="384"/>
    </row>
    <row r="1606" spans="1:3" s="381" customFormat="1" ht="11.25">
      <c r="A1606" s="382"/>
      <c r="B1606" s="383"/>
      <c r="C1606" s="384"/>
    </row>
    <row r="1607" spans="1:3" s="381" customFormat="1" ht="11.25">
      <c r="A1607" s="382"/>
      <c r="B1607" s="383"/>
      <c r="C1607" s="384"/>
    </row>
    <row r="1608" spans="1:3" s="381" customFormat="1" ht="11.25">
      <c r="A1608" s="382"/>
      <c r="B1608" s="383"/>
      <c r="C1608" s="384"/>
    </row>
    <row r="1609" spans="1:3" s="381" customFormat="1" ht="11.25">
      <c r="A1609" s="382"/>
      <c r="B1609" s="383"/>
      <c r="C1609" s="384"/>
    </row>
    <row r="1610" spans="1:3" s="381" customFormat="1" ht="11.25">
      <c r="A1610" s="382"/>
      <c r="B1610" s="383"/>
      <c r="C1610" s="384"/>
    </row>
    <row r="1611" spans="1:3" s="381" customFormat="1" ht="11.25">
      <c r="A1611" s="382"/>
      <c r="B1611" s="383"/>
      <c r="C1611" s="384"/>
    </row>
    <row r="1612" spans="1:3" s="381" customFormat="1" ht="11.25">
      <c r="A1612" s="382"/>
      <c r="B1612" s="383"/>
      <c r="C1612" s="384"/>
    </row>
    <row r="1613" spans="1:3" s="381" customFormat="1" ht="11.25">
      <c r="A1613" s="382"/>
      <c r="B1613" s="383"/>
      <c r="C1613" s="384"/>
    </row>
    <row r="1614" spans="1:3" s="381" customFormat="1" ht="11.25">
      <c r="A1614" s="382"/>
      <c r="B1614" s="383"/>
      <c r="C1614" s="384"/>
    </row>
    <row r="1615" spans="1:3" s="381" customFormat="1" ht="11.25">
      <c r="A1615" s="382"/>
      <c r="B1615" s="383"/>
      <c r="C1615" s="384"/>
    </row>
    <row r="1616" spans="1:3" s="381" customFormat="1" ht="11.25">
      <c r="A1616" s="382"/>
      <c r="B1616" s="383"/>
      <c r="C1616" s="384"/>
    </row>
    <row r="1617" spans="1:3" s="381" customFormat="1" ht="11.25">
      <c r="A1617" s="382"/>
      <c r="B1617" s="383"/>
      <c r="C1617" s="384"/>
    </row>
    <row r="1618" spans="1:3" s="381" customFormat="1" ht="11.25">
      <c r="A1618" s="382"/>
      <c r="B1618" s="383"/>
      <c r="C1618" s="384"/>
    </row>
    <row r="1619" spans="1:3" s="381" customFormat="1" ht="11.25">
      <c r="A1619" s="382"/>
      <c r="B1619" s="383"/>
      <c r="C1619" s="384"/>
    </row>
    <row r="1620" spans="1:3" s="381" customFormat="1" ht="11.25">
      <c r="A1620" s="382"/>
      <c r="B1620" s="383"/>
      <c r="C1620" s="384"/>
    </row>
    <row r="1621" spans="1:3" s="381" customFormat="1" ht="11.25">
      <c r="A1621" s="382"/>
      <c r="B1621" s="383"/>
      <c r="C1621" s="384"/>
    </row>
    <row r="1622" spans="1:3" s="381" customFormat="1" ht="11.25">
      <c r="A1622" s="382"/>
      <c r="B1622" s="383"/>
      <c r="C1622" s="384"/>
    </row>
    <row r="1623" spans="1:3" s="381" customFormat="1" ht="11.25">
      <c r="A1623" s="382"/>
      <c r="B1623" s="383"/>
      <c r="C1623" s="384"/>
    </row>
    <row r="1624" spans="1:3" s="381" customFormat="1" ht="11.25">
      <c r="A1624" s="382"/>
      <c r="B1624" s="383"/>
      <c r="C1624" s="384"/>
    </row>
    <row r="1625" spans="1:3" s="381" customFormat="1" ht="11.25">
      <c r="A1625" s="382"/>
      <c r="B1625" s="383"/>
      <c r="C1625" s="384"/>
    </row>
    <row r="1626" spans="1:3" s="381" customFormat="1" ht="11.25">
      <c r="A1626" s="382"/>
      <c r="B1626" s="383"/>
      <c r="C1626" s="384"/>
    </row>
    <row r="1627" spans="1:3" s="381" customFormat="1" ht="11.25">
      <c r="A1627" s="382"/>
      <c r="B1627" s="383"/>
      <c r="C1627" s="384"/>
    </row>
    <row r="1628" spans="1:3" s="381" customFormat="1" ht="11.25">
      <c r="A1628" s="382"/>
      <c r="B1628" s="383"/>
      <c r="C1628" s="384"/>
    </row>
    <row r="1629" spans="1:3" s="381" customFormat="1" ht="11.25">
      <c r="A1629" s="382"/>
      <c r="B1629" s="383"/>
      <c r="C1629" s="384"/>
    </row>
    <row r="1630" spans="1:3" s="381" customFormat="1" ht="11.25">
      <c r="A1630" s="382"/>
      <c r="B1630" s="383"/>
      <c r="C1630" s="384"/>
    </row>
    <row r="1631" spans="1:3" s="381" customFormat="1" ht="11.25">
      <c r="A1631" s="382"/>
      <c r="B1631" s="383"/>
      <c r="C1631" s="384"/>
    </row>
    <row r="1632" spans="1:3" s="381" customFormat="1" ht="11.25">
      <c r="A1632" s="382"/>
      <c r="B1632" s="383"/>
      <c r="C1632" s="384"/>
    </row>
    <row r="1633" spans="1:3" s="381" customFormat="1" ht="11.25">
      <c r="A1633" s="382"/>
      <c r="B1633" s="383"/>
      <c r="C1633" s="384"/>
    </row>
    <row r="1634" spans="1:3" s="381" customFormat="1" ht="11.25">
      <c r="A1634" s="382"/>
      <c r="B1634" s="383"/>
      <c r="C1634" s="384"/>
    </row>
    <row r="1635" spans="1:3" s="381" customFormat="1" ht="11.25">
      <c r="A1635" s="382"/>
      <c r="B1635" s="383"/>
      <c r="C1635" s="384"/>
    </row>
    <row r="1636" spans="1:3" s="381" customFormat="1" ht="11.25">
      <c r="A1636" s="382"/>
      <c r="B1636" s="383"/>
      <c r="C1636" s="384"/>
    </row>
    <row r="1637" spans="1:3" s="381" customFormat="1" ht="11.25">
      <c r="A1637" s="382"/>
      <c r="B1637" s="383"/>
      <c r="C1637" s="384"/>
    </row>
    <row r="1638" spans="1:3" s="381" customFormat="1" ht="11.25">
      <c r="A1638" s="382"/>
      <c r="B1638" s="383"/>
      <c r="C1638" s="384"/>
    </row>
    <row r="1639" spans="1:3" s="381" customFormat="1" ht="11.25">
      <c r="A1639" s="382"/>
      <c r="B1639" s="383"/>
      <c r="C1639" s="384"/>
    </row>
    <row r="1640" spans="1:3" s="381" customFormat="1" ht="11.25">
      <c r="A1640" s="382"/>
      <c r="B1640" s="383"/>
      <c r="C1640" s="384"/>
    </row>
    <row r="1641" spans="1:3" s="381" customFormat="1" ht="11.25">
      <c r="A1641" s="382"/>
      <c r="B1641" s="383"/>
      <c r="C1641" s="384"/>
    </row>
    <row r="1642" spans="1:3" s="381" customFormat="1" ht="11.25">
      <c r="A1642" s="382"/>
      <c r="B1642" s="383"/>
      <c r="C1642" s="384"/>
    </row>
    <row r="1643" spans="1:3" s="381" customFormat="1" ht="11.25">
      <c r="A1643" s="382"/>
      <c r="B1643" s="383"/>
      <c r="C1643" s="384"/>
    </row>
    <row r="1644" spans="1:3" s="381" customFormat="1" ht="11.25">
      <c r="A1644" s="382"/>
      <c r="B1644" s="383"/>
      <c r="C1644" s="384"/>
    </row>
    <row r="1645" spans="1:3" s="381" customFormat="1" ht="11.25">
      <c r="A1645" s="382"/>
      <c r="B1645" s="383"/>
      <c r="C1645" s="384"/>
    </row>
    <row r="1646" spans="1:3" s="381" customFormat="1" ht="11.25">
      <c r="A1646" s="382"/>
      <c r="B1646" s="383"/>
      <c r="C1646" s="384"/>
    </row>
    <row r="1647" spans="1:3" s="381" customFormat="1" ht="11.25">
      <c r="A1647" s="382"/>
      <c r="B1647" s="383"/>
      <c r="C1647" s="384"/>
    </row>
    <row r="1648" spans="1:3" s="381" customFormat="1" ht="11.25">
      <c r="A1648" s="382"/>
      <c r="B1648" s="383"/>
      <c r="C1648" s="384"/>
    </row>
    <row r="1649" spans="1:3" s="381" customFormat="1" ht="11.25">
      <c r="A1649" s="382"/>
      <c r="B1649" s="383"/>
      <c r="C1649" s="384"/>
    </row>
    <row r="1650" spans="1:3" s="381" customFormat="1" ht="11.25">
      <c r="A1650" s="382"/>
      <c r="B1650" s="383"/>
      <c r="C1650" s="384"/>
    </row>
    <row r="1651" spans="1:3" s="381" customFormat="1" ht="11.25">
      <c r="A1651" s="382"/>
      <c r="B1651" s="383"/>
      <c r="C1651" s="384"/>
    </row>
    <row r="1652" spans="1:3" s="381" customFormat="1" ht="11.25">
      <c r="A1652" s="382"/>
      <c r="B1652" s="383"/>
      <c r="C1652" s="384"/>
    </row>
    <row r="1653" spans="1:3" s="381" customFormat="1" ht="11.25">
      <c r="A1653" s="382"/>
      <c r="B1653" s="383"/>
      <c r="C1653" s="384"/>
    </row>
    <row r="1654" spans="1:3" s="381" customFormat="1" ht="11.25">
      <c r="A1654" s="382"/>
      <c r="B1654" s="383"/>
      <c r="C1654" s="384"/>
    </row>
    <row r="1655" spans="1:3" s="381" customFormat="1" ht="11.25">
      <c r="A1655" s="382"/>
      <c r="B1655" s="383"/>
      <c r="C1655" s="384"/>
    </row>
    <row r="1656" spans="1:3" s="381" customFormat="1" ht="11.25">
      <c r="A1656" s="382"/>
      <c r="B1656" s="383"/>
      <c r="C1656" s="384"/>
    </row>
    <row r="1657" spans="1:3" s="381" customFormat="1" ht="11.25">
      <c r="A1657" s="382"/>
      <c r="B1657" s="383"/>
      <c r="C1657" s="384"/>
    </row>
    <row r="1658" spans="1:3" s="381" customFormat="1" ht="11.25">
      <c r="A1658" s="382"/>
      <c r="B1658" s="383"/>
      <c r="C1658" s="384"/>
    </row>
    <row r="1659" spans="1:3" s="381" customFormat="1" ht="11.25">
      <c r="A1659" s="382"/>
      <c r="B1659" s="383"/>
      <c r="C1659" s="384"/>
    </row>
    <row r="1660" spans="1:3" s="381" customFormat="1" ht="11.25">
      <c r="A1660" s="382"/>
      <c r="B1660" s="383"/>
      <c r="C1660" s="384"/>
    </row>
    <row r="1661" spans="1:3" s="381" customFormat="1" ht="11.25">
      <c r="A1661" s="382"/>
      <c r="B1661" s="383"/>
      <c r="C1661" s="384"/>
    </row>
    <row r="1662" spans="1:3" s="381" customFormat="1" ht="11.25">
      <c r="A1662" s="382"/>
      <c r="B1662" s="383"/>
      <c r="C1662" s="384"/>
    </row>
    <row r="1663" spans="1:3" s="381" customFormat="1" ht="11.25">
      <c r="A1663" s="382"/>
      <c r="B1663" s="383"/>
      <c r="C1663" s="384"/>
    </row>
    <row r="1664" spans="1:3" s="381" customFormat="1" ht="11.25">
      <c r="A1664" s="382"/>
      <c r="B1664" s="383"/>
      <c r="C1664" s="384"/>
    </row>
    <row r="1665" spans="1:3" s="381" customFormat="1" ht="11.25">
      <c r="A1665" s="382"/>
      <c r="B1665" s="383"/>
      <c r="C1665" s="384"/>
    </row>
    <row r="1666" spans="1:3" s="381" customFormat="1" ht="11.25">
      <c r="A1666" s="382"/>
      <c r="B1666" s="383"/>
      <c r="C1666" s="384"/>
    </row>
    <row r="1667" spans="1:3" s="381" customFormat="1" ht="11.25">
      <c r="A1667" s="382"/>
      <c r="B1667" s="383"/>
      <c r="C1667" s="384"/>
    </row>
    <row r="1668" spans="1:3" s="381" customFormat="1" ht="11.25">
      <c r="A1668" s="382"/>
      <c r="B1668" s="383"/>
      <c r="C1668" s="384"/>
    </row>
    <row r="1669" spans="1:3" s="381" customFormat="1" ht="11.25">
      <c r="A1669" s="382"/>
      <c r="B1669" s="383"/>
      <c r="C1669" s="384"/>
    </row>
    <row r="1670" spans="1:3" s="381" customFormat="1" ht="11.25">
      <c r="A1670" s="382"/>
      <c r="B1670" s="383"/>
      <c r="C1670" s="384"/>
    </row>
    <row r="1671" spans="1:3" s="381" customFormat="1" ht="11.25">
      <c r="A1671" s="382"/>
      <c r="B1671" s="383"/>
      <c r="C1671" s="384"/>
    </row>
    <row r="1672" spans="1:3" s="381" customFormat="1" ht="11.25">
      <c r="A1672" s="382"/>
      <c r="B1672" s="383"/>
      <c r="C1672" s="384"/>
    </row>
    <row r="1673" spans="1:3" s="381" customFormat="1" ht="11.25">
      <c r="A1673" s="382"/>
      <c r="B1673" s="383"/>
      <c r="C1673" s="384"/>
    </row>
    <row r="1674" spans="1:3" s="381" customFormat="1" ht="11.25">
      <c r="A1674" s="382"/>
      <c r="B1674" s="383"/>
      <c r="C1674" s="384"/>
    </row>
    <row r="1675" spans="1:3" s="381" customFormat="1" ht="11.25">
      <c r="A1675" s="382"/>
      <c r="B1675" s="383"/>
      <c r="C1675" s="384"/>
    </row>
    <row r="1676" spans="1:3" s="381" customFormat="1" ht="11.25">
      <c r="A1676" s="382"/>
      <c r="B1676" s="383"/>
      <c r="C1676" s="384"/>
    </row>
    <row r="1677" spans="1:3" s="381" customFormat="1" ht="11.25">
      <c r="A1677" s="382"/>
      <c r="B1677" s="383"/>
      <c r="C1677" s="384"/>
    </row>
    <row r="1678" spans="1:3" s="381" customFormat="1" ht="11.25">
      <c r="A1678" s="382"/>
      <c r="B1678" s="383"/>
      <c r="C1678" s="384"/>
    </row>
    <row r="1679" spans="1:3" s="381" customFormat="1" ht="11.25">
      <c r="A1679" s="382"/>
      <c r="B1679" s="383"/>
      <c r="C1679" s="384"/>
    </row>
    <row r="1680" spans="1:3" s="381" customFormat="1" ht="11.25">
      <c r="A1680" s="382"/>
      <c r="B1680" s="383"/>
      <c r="C1680" s="384"/>
    </row>
    <row r="1681" spans="1:3" s="381" customFormat="1" ht="11.25">
      <c r="A1681" s="382"/>
      <c r="B1681" s="383"/>
      <c r="C1681" s="384"/>
    </row>
    <row r="1682" spans="1:3" s="381" customFormat="1" ht="11.25">
      <c r="A1682" s="382"/>
      <c r="B1682" s="383"/>
      <c r="C1682" s="384"/>
    </row>
    <row r="1683" spans="1:3" s="381" customFormat="1" ht="11.25">
      <c r="A1683" s="382"/>
      <c r="B1683" s="383"/>
      <c r="C1683" s="384"/>
    </row>
    <row r="1684" spans="1:3" s="381" customFormat="1" ht="11.25">
      <c r="A1684" s="382"/>
      <c r="B1684" s="383"/>
      <c r="C1684" s="384"/>
    </row>
    <row r="1685" spans="1:3" s="381" customFormat="1" ht="11.25">
      <c r="A1685" s="382"/>
      <c r="B1685" s="383"/>
      <c r="C1685" s="384"/>
    </row>
    <row r="1686" spans="1:3" s="381" customFormat="1" ht="11.25">
      <c r="A1686" s="382"/>
      <c r="B1686" s="383"/>
      <c r="C1686" s="384"/>
    </row>
    <row r="1687" spans="1:3" s="381" customFormat="1" ht="11.25">
      <c r="A1687" s="382"/>
      <c r="B1687" s="383"/>
      <c r="C1687" s="384"/>
    </row>
    <row r="1688" spans="1:3" s="381" customFormat="1" ht="11.25">
      <c r="A1688" s="382"/>
      <c r="B1688" s="383"/>
      <c r="C1688" s="384"/>
    </row>
    <row r="1689" spans="1:3" s="381" customFormat="1" ht="11.25">
      <c r="A1689" s="382"/>
      <c r="B1689" s="383"/>
      <c r="C1689" s="384"/>
    </row>
    <row r="1690" spans="1:3" s="381" customFormat="1" ht="11.25">
      <c r="A1690" s="382"/>
      <c r="B1690" s="383"/>
      <c r="C1690" s="384"/>
    </row>
    <row r="1691" spans="1:3" s="381" customFormat="1" ht="11.25">
      <c r="A1691" s="382"/>
      <c r="B1691" s="383"/>
      <c r="C1691" s="384"/>
    </row>
    <row r="1692" spans="1:3" s="381" customFormat="1" ht="11.25">
      <c r="A1692" s="382"/>
      <c r="B1692" s="383"/>
      <c r="C1692" s="384"/>
    </row>
    <row r="1693" spans="1:3" s="381" customFormat="1" ht="11.25">
      <c r="A1693" s="382"/>
      <c r="B1693" s="383"/>
      <c r="C1693" s="384"/>
    </row>
    <row r="1694" spans="1:3" s="381" customFormat="1" ht="11.25">
      <c r="A1694" s="382"/>
      <c r="B1694" s="383"/>
      <c r="C1694" s="384"/>
    </row>
    <row r="1695" spans="1:3" s="381" customFormat="1" ht="11.25">
      <c r="A1695" s="382"/>
      <c r="B1695" s="383"/>
      <c r="C1695" s="384"/>
    </row>
    <row r="1696" spans="1:3" s="381" customFormat="1" ht="11.25">
      <c r="A1696" s="382"/>
      <c r="B1696" s="383"/>
      <c r="C1696" s="384"/>
    </row>
    <row r="1697" spans="1:3" s="381" customFormat="1" ht="11.25">
      <c r="A1697" s="382"/>
      <c r="B1697" s="383"/>
      <c r="C1697" s="384"/>
    </row>
    <row r="1698" spans="1:3" s="381" customFormat="1" ht="11.25">
      <c r="A1698" s="382"/>
      <c r="B1698" s="383"/>
      <c r="C1698" s="384"/>
    </row>
    <row r="1699" spans="1:3" s="381" customFormat="1" ht="11.25">
      <c r="A1699" s="382"/>
      <c r="B1699" s="383"/>
      <c r="C1699" s="384"/>
    </row>
    <row r="1700" spans="1:3" s="381" customFormat="1" ht="11.25">
      <c r="A1700" s="382"/>
      <c r="B1700" s="383"/>
      <c r="C1700" s="384"/>
    </row>
    <row r="1701" spans="1:3" s="381" customFormat="1" ht="11.25">
      <c r="A1701" s="382"/>
      <c r="B1701" s="383"/>
      <c r="C1701" s="384"/>
    </row>
    <row r="1702" spans="1:3" s="381" customFormat="1" ht="11.25">
      <c r="A1702" s="382"/>
      <c r="B1702" s="383"/>
      <c r="C1702" s="384"/>
    </row>
    <row r="1703" spans="1:3" s="381" customFormat="1" ht="11.25">
      <c r="A1703" s="382"/>
      <c r="B1703" s="383"/>
      <c r="C1703" s="384"/>
    </row>
    <row r="1704" spans="1:3" s="381" customFormat="1" ht="11.25">
      <c r="A1704" s="382"/>
      <c r="B1704" s="383"/>
      <c r="C1704" s="384"/>
    </row>
    <row r="1705" spans="1:3" s="381" customFormat="1" ht="11.25">
      <c r="A1705" s="382"/>
      <c r="B1705" s="383"/>
      <c r="C1705" s="384"/>
    </row>
    <row r="1706" spans="1:3" s="381" customFormat="1" ht="11.25">
      <c r="A1706" s="382"/>
      <c r="B1706" s="383"/>
      <c r="C1706" s="384"/>
    </row>
    <row r="1707" spans="1:3" s="381" customFormat="1" ht="11.25">
      <c r="A1707" s="382"/>
      <c r="B1707" s="383"/>
      <c r="C1707" s="384"/>
    </row>
    <row r="1708" spans="1:3" s="381" customFormat="1" ht="11.25">
      <c r="A1708" s="382"/>
      <c r="B1708" s="383"/>
      <c r="C1708" s="384"/>
    </row>
    <row r="1709" spans="1:3" s="381" customFormat="1" ht="11.25">
      <c r="A1709" s="382"/>
      <c r="B1709" s="383"/>
      <c r="C1709" s="384"/>
    </row>
    <row r="1710" spans="1:3" s="381" customFormat="1" ht="11.25">
      <c r="A1710" s="382"/>
      <c r="B1710" s="383"/>
      <c r="C1710" s="384"/>
    </row>
    <row r="1711" spans="1:3" s="381" customFormat="1" ht="11.25">
      <c r="A1711" s="382"/>
      <c r="B1711" s="383"/>
      <c r="C1711" s="384"/>
    </row>
    <row r="1712" spans="1:3" s="381" customFormat="1" ht="11.25">
      <c r="A1712" s="382"/>
      <c r="B1712" s="383"/>
      <c r="C1712" s="384"/>
    </row>
    <row r="1713" spans="1:3" s="381" customFormat="1" ht="11.25">
      <c r="A1713" s="382"/>
      <c r="B1713" s="383"/>
      <c r="C1713" s="384"/>
    </row>
    <row r="1714" spans="1:3" s="381" customFormat="1" ht="11.25">
      <c r="A1714" s="382"/>
      <c r="B1714" s="383"/>
      <c r="C1714" s="384"/>
    </row>
    <row r="1715" spans="1:3" s="381" customFormat="1" ht="11.25">
      <c r="A1715" s="382"/>
      <c r="B1715" s="383"/>
      <c r="C1715" s="384"/>
    </row>
    <row r="1716" spans="1:3" s="381" customFormat="1" ht="11.25">
      <c r="A1716" s="382"/>
      <c r="B1716" s="383"/>
      <c r="C1716" s="384"/>
    </row>
    <row r="1717" spans="1:3" s="381" customFormat="1" ht="11.25">
      <c r="A1717" s="382"/>
      <c r="B1717" s="383"/>
      <c r="C1717" s="384"/>
    </row>
    <row r="1718" spans="1:3" s="381" customFormat="1" ht="11.25">
      <c r="A1718" s="382"/>
      <c r="B1718" s="383"/>
      <c r="C1718" s="384"/>
    </row>
    <row r="1719" spans="1:3" s="381" customFormat="1" ht="11.25">
      <c r="A1719" s="382"/>
      <c r="B1719" s="383"/>
      <c r="C1719" s="384"/>
    </row>
    <row r="1720" spans="1:3" s="381" customFormat="1" ht="11.25">
      <c r="A1720" s="382"/>
      <c r="B1720" s="383"/>
      <c r="C1720" s="384"/>
    </row>
    <row r="1721" spans="1:3" s="381" customFormat="1" ht="11.25">
      <c r="A1721" s="382"/>
      <c r="B1721" s="383"/>
      <c r="C1721" s="384"/>
    </row>
    <row r="1722" spans="1:3" s="381" customFormat="1" ht="11.25">
      <c r="A1722" s="382"/>
      <c r="B1722" s="383"/>
      <c r="C1722" s="384"/>
    </row>
    <row r="1723" spans="1:3" s="381" customFormat="1" ht="11.25">
      <c r="A1723" s="382"/>
      <c r="B1723" s="383"/>
      <c r="C1723" s="384"/>
    </row>
    <row r="1724" spans="1:3" s="381" customFormat="1" ht="11.25">
      <c r="A1724" s="382"/>
      <c r="B1724" s="383"/>
      <c r="C1724" s="384"/>
    </row>
    <row r="1725" spans="1:3" s="381" customFormat="1" ht="11.25">
      <c r="A1725" s="382"/>
      <c r="B1725" s="383"/>
      <c r="C1725" s="384"/>
    </row>
    <row r="1726" spans="1:3" s="381" customFormat="1" ht="11.25">
      <c r="A1726" s="382"/>
      <c r="B1726" s="383"/>
      <c r="C1726" s="384"/>
    </row>
    <row r="1727" spans="1:3" s="381" customFormat="1" ht="11.25">
      <c r="A1727" s="382"/>
      <c r="B1727" s="383"/>
      <c r="C1727" s="384"/>
    </row>
    <row r="1728" spans="1:3" s="381" customFormat="1" ht="11.25">
      <c r="A1728" s="382"/>
      <c r="B1728" s="383"/>
      <c r="C1728" s="384"/>
    </row>
    <row r="1729" spans="1:3" s="381" customFormat="1" ht="11.25">
      <c r="A1729" s="382"/>
      <c r="B1729" s="383"/>
      <c r="C1729" s="384"/>
    </row>
    <row r="1730" spans="1:3" s="381" customFormat="1" ht="11.25">
      <c r="A1730" s="382"/>
      <c r="B1730" s="383"/>
      <c r="C1730" s="384"/>
    </row>
    <row r="1731" spans="1:3" s="381" customFormat="1" ht="11.25">
      <c r="A1731" s="382"/>
      <c r="B1731" s="383"/>
      <c r="C1731" s="384"/>
    </row>
    <row r="1732" spans="1:3" s="381" customFormat="1" ht="11.25">
      <c r="A1732" s="382"/>
      <c r="B1732" s="383"/>
      <c r="C1732" s="384"/>
    </row>
    <row r="1733" spans="1:3" s="381" customFormat="1" ht="11.25">
      <c r="A1733" s="382"/>
      <c r="B1733" s="383"/>
      <c r="C1733" s="384"/>
    </row>
    <row r="1734" spans="1:3" s="381" customFormat="1" ht="11.25">
      <c r="A1734" s="382"/>
      <c r="B1734" s="383"/>
      <c r="C1734" s="384"/>
    </row>
    <row r="1735" spans="1:3" s="381" customFormat="1" ht="11.25">
      <c r="A1735" s="382"/>
      <c r="B1735" s="383"/>
      <c r="C1735" s="384"/>
    </row>
    <row r="1736" spans="1:3" s="381" customFormat="1" ht="11.25">
      <c r="A1736" s="382"/>
      <c r="B1736" s="383"/>
      <c r="C1736" s="384"/>
    </row>
    <row r="1737" spans="1:3" s="381" customFormat="1" ht="11.25">
      <c r="A1737" s="382"/>
      <c r="B1737" s="383"/>
      <c r="C1737" s="384"/>
    </row>
    <row r="1738" spans="1:3" s="381" customFormat="1" ht="11.25">
      <c r="A1738" s="382"/>
      <c r="B1738" s="383"/>
      <c r="C1738" s="384"/>
    </row>
    <row r="1739" spans="1:3" s="381" customFormat="1" ht="11.25">
      <c r="A1739" s="382"/>
      <c r="B1739" s="383"/>
      <c r="C1739" s="384"/>
    </row>
    <row r="1740" spans="1:3" s="381" customFormat="1" ht="11.25">
      <c r="A1740" s="382"/>
      <c r="B1740" s="383"/>
      <c r="C1740" s="384"/>
    </row>
    <row r="1741" spans="1:3" s="381" customFormat="1" ht="11.25">
      <c r="A1741" s="382"/>
      <c r="B1741" s="383"/>
      <c r="C1741" s="384"/>
    </row>
    <row r="1742" spans="1:3" s="381" customFormat="1" ht="11.25">
      <c r="A1742" s="382"/>
      <c r="B1742" s="383"/>
      <c r="C1742" s="384"/>
    </row>
    <row r="1743" spans="1:3" s="381" customFormat="1" ht="11.25">
      <c r="A1743" s="382"/>
      <c r="B1743" s="383"/>
      <c r="C1743" s="384"/>
    </row>
    <row r="1744" spans="1:3" s="381" customFormat="1" ht="11.25">
      <c r="A1744" s="382"/>
      <c r="B1744" s="383"/>
      <c r="C1744" s="384"/>
    </row>
    <row r="1745" spans="1:3" s="381" customFormat="1" ht="11.25">
      <c r="A1745" s="382"/>
      <c r="B1745" s="383"/>
      <c r="C1745" s="384"/>
    </row>
    <row r="1746" spans="1:3" s="381" customFormat="1" ht="11.25">
      <c r="A1746" s="382"/>
      <c r="B1746" s="383"/>
      <c r="C1746" s="384"/>
    </row>
    <row r="1747" spans="1:3" s="381" customFormat="1" ht="11.25">
      <c r="A1747" s="382"/>
      <c r="B1747" s="383"/>
      <c r="C1747" s="384"/>
    </row>
    <row r="1748" spans="1:3" s="381" customFormat="1" ht="11.25">
      <c r="A1748" s="382"/>
      <c r="B1748" s="383"/>
      <c r="C1748" s="384"/>
    </row>
    <row r="1749" spans="1:3" s="381" customFormat="1" ht="11.25">
      <c r="A1749" s="382"/>
      <c r="B1749" s="383"/>
      <c r="C1749" s="384"/>
    </row>
    <row r="1750" spans="1:3" s="381" customFormat="1" ht="11.25">
      <c r="A1750" s="382"/>
      <c r="B1750" s="383"/>
      <c r="C1750" s="384"/>
    </row>
    <row r="1751" spans="1:3" s="381" customFormat="1" ht="11.25">
      <c r="A1751" s="382"/>
      <c r="B1751" s="383"/>
      <c r="C1751" s="384"/>
    </row>
    <row r="1752" spans="1:3" s="381" customFormat="1" ht="11.25">
      <c r="A1752" s="382"/>
      <c r="B1752" s="383"/>
      <c r="C1752" s="384"/>
    </row>
    <row r="1753" spans="1:3" s="381" customFormat="1" ht="11.25">
      <c r="A1753" s="382"/>
      <c r="B1753" s="383"/>
      <c r="C1753" s="384"/>
    </row>
    <row r="1754" spans="1:3" s="381" customFormat="1" ht="11.25">
      <c r="A1754" s="382"/>
      <c r="B1754" s="383"/>
      <c r="C1754" s="384"/>
    </row>
    <row r="1755" spans="1:3" s="381" customFormat="1" ht="11.25">
      <c r="A1755" s="382"/>
      <c r="B1755" s="383"/>
      <c r="C1755" s="384"/>
    </row>
    <row r="1756" spans="1:3" s="381" customFormat="1" ht="11.25">
      <c r="A1756" s="382"/>
      <c r="B1756" s="383"/>
      <c r="C1756" s="384"/>
    </row>
    <row r="1757" spans="1:3" s="381" customFormat="1" ht="11.25">
      <c r="A1757" s="382"/>
      <c r="B1757" s="383"/>
      <c r="C1757" s="384"/>
    </row>
    <row r="1758" spans="1:3" s="381" customFormat="1" ht="11.25">
      <c r="A1758" s="382"/>
      <c r="B1758" s="383"/>
      <c r="C1758" s="384"/>
    </row>
    <row r="1759" spans="1:3" s="381" customFormat="1" ht="11.25">
      <c r="A1759" s="382"/>
      <c r="B1759" s="383"/>
      <c r="C1759" s="384"/>
    </row>
    <row r="1760" spans="1:3" s="381" customFormat="1" ht="11.25">
      <c r="A1760" s="382"/>
      <c r="B1760" s="383"/>
      <c r="C1760" s="384"/>
    </row>
    <row r="1761" spans="1:3" s="381" customFormat="1" ht="11.25">
      <c r="A1761" s="382"/>
      <c r="B1761" s="383"/>
      <c r="C1761" s="384"/>
    </row>
    <row r="1762" spans="1:3" s="381" customFormat="1" ht="11.25">
      <c r="A1762" s="382"/>
      <c r="B1762" s="383"/>
      <c r="C1762" s="384"/>
    </row>
    <row r="1763" spans="1:3" s="381" customFormat="1" ht="11.25">
      <c r="A1763" s="382"/>
      <c r="B1763" s="383"/>
      <c r="C1763" s="384"/>
    </row>
    <row r="1764" spans="1:3" s="381" customFormat="1" ht="11.25">
      <c r="A1764" s="382"/>
      <c r="B1764" s="383"/>
      <c r="C1764" s="384"/>
    </row>
    <row r="1765" spans="1:3" s="381" customFormat="1" ht="11.25">
      <c r="A1765" s="382"/>
      <c r="B1765" s="383"/>
      <c r="C1765" s="384"/>
    </row>
    <row r="1766" spans="1:3" s="381" customFormat="1" ht="11.25">
      <c r="A1766" s="382"/>
      <c r="B1766" s="383"/>
      <c r="C1766" s="384"/>
    </row>
    <row r="1767" spans="1:3" s="381" customFormat="1" ht="11.25">
      <c r="A1767" s="382"/>
      <c r="B1767" s="383"/>
      <c r="C1767" s="384"/>
    </row>
    <row r="1768" spans="1:3" s="381" customFormat="1" ht="11.25">
      <c r="A1768" s="382"/>
      <c r="B1768" s="383"/>
      <c r="C1768" s="384"/>
    </row>
    <row r="1769" spans="1:3" s="381" customFormat="1" ht="11.25">
      <c r="A1769" s="382"/>
      <c r="B1769" s="383"/>
      <c r="C1769" s="384"/>
    </row>
    <row r="1770" spans="1:3" s="381" customFormat="1" ht="11.25">
      <c r="A1770" s="382"/>
      <c r="B1770" s="383"/>
      <c r="C1770" s="384"/>
    </row>
    <row r="1771" spans="1:3" s="381" customFormat="1" ht="11.25">
      <c r="A1771" s="382"/>
      <c r="B1771" s="383"/>
      <c r="C1771" s="384"/>
    </row>
    <row r="1772" spans="1:3" s="381" customFormat="1" ht="11.25">
      <c r="A1772" s="382"/>
      <c r="B1772" s="383"/>
      <c r="C1772" s="384"/>
    </row>
    <row r="1773" spans="1:3" s="381" customFormat="1" ht="11.25">
      <c r="A1773" s="382"/>
      <c r="B1773" s="383"/>
      <c r="C1773" s="384"/>
    </row>
    <row r="1774" spans="1:3" s="381" customFormat="1" ht="11.25">
      <c r="A1774" s="382"/>
      <c r="B1774" s="383"/>
      <c r="C1774" s="384"/>
    </row>
    <row r="1775" spans="1:3" s="381" customFormat="1" ht="11.25">
      <c r="A1775" s="382"/>
      <c r="B1775" s="383"/>
      <c r="C1775" s="384"/>
    </row>
    <row r="1776" spans="1:3" s="381" customFormat="1" ht="11.25">
      <c r="A1776" s="382"/>
      <c r="B1776" s="383"/>
      <c r="C1776" s="384"/>
    </row>
    <row r="1777" spans="1:3" s="381" customFormat="1" ht="11.25">
      <c r="A1777" s="382"/>
      <c r="B1777" s="383"/>
      <c r="C1777" s="384"/>
    </row>
    <row r="1778" spans="1:3" s="381" customFormat="1" ht="11.25">
      <c r="A1778" s="382"/>
      <c r="B1778" s="383"/>
      <c r="C1778" s="384"/>
    </row>
    <row r="1779" spans="1:3" s="381" customFormat="1" ht="11.25">
      <c r="A1779" s="382"/>
      <c r="B1779" s="383"/>
      <c r="C1779" s="384"/>
    </row>
    <row r="1780" spans="1:3" s="381" customFormat="1" ht="11.25">
      <c r="A1780" s="382"/>
      <c r="B1780" s="383"/>
      <c r="C1780" s="384"/>
    </row>
    <row r="1781" spans="1:3" s="381" customFormat="1" ht="11.25">
      <c r="A1781" s="382"/>
      <c r="B1781" s="383"/>
      <c r="C1781" s="384"/>
    </row>
    <row r="1782" spans="1:3" s="381" customFormat="1" ht="11.25">
      <c r="A1782" s="382"/>
      <c r="B1782" s="383"/>
      <c r="C1782" s="384"/>
    </row>
    <row r="1783" spans="1:3" s="381" customFormat="1" ht="11.25">
      <c r="A1783" s="382"/>
      <c r="B1783" s="383"/>
      <c r="C1783" s="384"/>
    </row>
    <row r="1784" spans="1:3" s="381" customFormat="1" ht="11.25">
      <c r="A1784" s="382"/>
      <c r="B1784" s="383"/>
      <c r="C1784" s="384"/>
    </row>
    <row r="1785" spans="1:3" s="381" customFormat="1" ht="11.25">
      <c r="A1785" s="382"/>
      <c r="B1785" s="383"/>
      <c r="C1785" s="384"/>
    </row>
    <row r="1786" spans="1:3" s="381" customFormat="1" ht="11.25">
      <c r="A1786" s="382"/>
      <c r="B1786" s="383"/>
      <c r="C1786" s="384"/>
    </row>
    <row r="1787" spans="1:3" s="381" customFormat="1" ht="11.25">
      <c r="A1787" s="382"/>
      <c r="B1787" s="383"/>
      <c r="C1787" s="384"/>
    </row>
    <row r="1788" spans="1:3" s="381" customFormat="1" ht="11.25">
      <c r="A1788" s="382"/>
      <c r="B1788" s="383"/>
      <c r="C1788" s="384"/>
    </row>
    <row r="1789" spans="1:3" s="381" customFormat="1" ht="11.25">
      <c r="A1789" s="382"/>
      <c r="B1789" s="383"/>
      <c r="C1789" s="384"/>
    </row>
    <row r="1790" spans="1:3" s="381" customFormat="1" ht="11.25">
      <c r="A1790" s="382"/>
      <c r="B1790" s="383"/>
      <c r="C1790" s="384"/>
    </row>
    <row r="1791" spans="1:3" s="381" customFormat="1" ht="11.25">
      <c r="A1791" s="382"/>
      <c r="B1791" s="383"/>
      <c r="C1791" s="384"/>
    </row>
    <row r="1792" spans="1:3" s="381" customFormat="1" ht="11.25">
      <c r="A1792" s="382"/>
      <c r="B1792" s="383"/>
      <c r="C1792" s="384"/>
    </row>
    <row r="1793" spans="1:3" s="381" customFormat="1" ht="11.25">
      <c r="A1793" s="382"/>
      <c r="B1793" s="383"/>
      <c r="C1793" s="384"/>
    </row>
    <row r="1794" spans="1:3" s="381" customFormat="1" ht="11.25">
      <c r="A1794" s="382"/>
      <c r="B1794" s="383"/>
      <c r="C1794" s="384"/>
    </row>
    <row r="1795" spans="1:3" s="381" customFormat="1" ht="11.25">
      <c r="A1795" s="382"/>
      <c r="B1795" s="383"/>
      <c r="C1795" s="384"/>
    </row>
    <row r="1796" spans="1:3" s="381" customFormat="1" ht="11.25">
      <c r="A1796" s="382"/>
      <c r="B1796" s="383"/>
      <c r="C1796" s="384"/>
    </row>
    <row r="1797" spans="1:3" s="381" customFormat="1" ht="11.25">
      <c r="A1797" s="382"/>
      <c r="B1797" s="383"/>
      <c r="C1797" s="384"/>
    </row>
    <row r="1798" spans="1:3" s="381" customFormat="1" ht="11.25">
      <c r="A1798" s="382"/>
      <c r="B1798" s="383"/>
      <c r="C1798" s="384"/>
    </row>
    <row r="1799" spans="1:3" s="381" customFormat="1" ht="11.25">
      <c r="A1799" s="382"/>
      <c r="B1799" s="383"/>
      <c r="C1799" s="384"/>
    </row>
    <row r="1800" spans="1:3" s="381" customFormat="1" ht="11.25">
      <c r="A1800" s="382"/>
      <c r="B1800" s="383"/>
      <c r="C1800" s="384"/>
    </row>
    <row r="1801" spans="1:3" s="381" customFormat="1" ht="11.25">
      <c r="A1801" s="382"/>
      <c r="B1801" s="383"/>
      <c r="C1801" s="384"/>
    </row>
    <row r="1802" spans="1:3" s="381" customFormat="1" ht="11.25">
      <c r="A1802" s="382"/>
      <c r="B1802" s="383"/>
      <c r="C1802" s="384"/>
    </row>
    <row r="1803" spans="1:3" s="381" customFormat="1" ht="11.25">
      <c r="A1803" s="382"/>
      <c r="B1803" s="383"/>
      <c r="C1803" s="384"/>
    </row>
    <row r="1804" spans="1:3" s="381" customFormat="1" ht="11.25">
      <c r="A1804" s="382"/>
      <c r="B1804" s="383"/>
      <c r="C1804" s="384"/>
    </row>
    <row r="1805" spans="1:3" s="381" customFormat="1" ht="11.25">
      <c r="A1805" s="382"/>
      <c r="B1805" s="383"/>
      <c r="C1805" s="384"/>
    </row>
    <row r="1806" spans="1:3" s="381" customFormat="1" ht="11.25">
      <c r="A1806" s="382"/>
      <c r="B1806" s="383"/>
      <c r="C1806" s="384"/>
    </row>
    <row r="1807" spans="1:3" s="381" customFormat="1" ht="11.25">
      <c r="A1807" s="382"/>
      <c r="B1807" s="383"/>
      <c r="C1807" s="384"/>
    </row>
    <row r="1808" spans="1:3" s="381" customFormat="1" ht="11.25">
      <c r="A1808" s="382"/>
      <c r="B1808" s="383"/>
      <c r="C1808" s="384"/>
    </row>
    <row r="1809" spans="1:3" s="381" customFormat="1" ht="11.25">
      <c r="A1809" s="382"/>
      <c r="B1809" s="383"/>
      <c r="C1809" s="384"/>
    </row>
    <row r="1810" spans="1:3" s="381" customFormat="1" ht="11.25">
      <c r="A1810" s="382"/>
      <c r="B1810" s="383"/>
      <c r="C1810" s="384"/>
    </row>
    <row r="1811" spans="1:3" s="381" customFormat="1" ht="11.25">
      <c r="A1811" s="382"/>
      <c r="B1811" s="383"/>
      <c r="C1811" s="384"/>
    </row>
    <row r="1812" spans="1:3" s="381" customFormat="1" ht="11.25">
      <c r="A1812" s="382"/>
      <c r="B1812" s="383"/>
      <c r="C1812" s="384"/>
    </row>
    <row r="1813" spans="1:3" s="381" customFormat="1" ht="11.25">
      <c r="A1813" s="382"/>
      <c r="B1813" s="383"/>
      <c r="C1813" s="384"/>
    </row>
    <row r="1814" spans="1:3" s="381" customFormat="1" ht="11.25">
      <c r="A1814" s="382"/>
      <c r="B1814" s="383"/>
      <c r="C1814" s="384"/>
    </row>
    <row r="1815" spans="1:3" s="381" customFormat="1" ht="11.25">
      <c r="A1815" s="382"/>
      <c r="B1815" s="383"/>
      <c r="C1815" s="384"/>
    </row>
    <row r="1816" spans="1:3" s="381" customFormat="1" ht="11.25">
      <c r="A1816" s="382"/>
      <c r="B1816" s="383"/>
      <c r="C1816" s="384"/>
    </row>
    <row r="1817" spans="1:3" s="381" customFormat="1" ht="11.25">
      <c r="A1817" s="382"/>
      <c r="B1817" s="383"/>
      <c r="C1817" s="384"/>
    </row>
    <row r="1818" spans="1:3" s="381" customFormat="1" ht="11.25">
      <c r="A1818" s="382"/>
      <c r="B1818" s="383"/>
      <c r="C1818" s="384"/>
    </row>
    <row r="1819" spans="1:3" s="381" customFormat="1" ht="11.25">
      <c r="A1819" s="382"/>
      <c r="B1819" s="383"/>
      <c r="C1819" s="384"/>
    </row>
    <row r="1820" spans="1:3" s="381" customFormat="1" ht="11.25">
      <c r="A1820" s="382"/>
      <c r="B1820" s="383"/>
      <c r="C1820" s="384"/>
    </row>
    <row r="1821" spans="1:3" s="381" customFormat="1" ht="11.25">
      <c r="A1821" s="382"/>
      <c r="B1821" s="383"/>
      <c r="C1821" s="384"/>
    </row>
    <row r="1822" spans="1:3" s="381" customFormat="1" ht="11.25">
      <c r="A1822" s="382"/>
      <c r="B1822" s="383"/>
      <c r="C1822" s="384"/>
    </row>
    <row r="1823" spans="1:3" s="381" customFormat="1" ht="11.25">
      <c r="A1823" s="382"/>
      <c r="B1823" s="383"/>
      <c r="C1823" s="384"/>
    </row>
    <row r="1824" spans="1:3" s="381" customFormat="1" ht="11.25">
      <c r="A1824" s="382"/>
      <c r="B1824" s="383"/>
      <c r="C1824" s="384"/>
    </row>
    <row r="1825" spans="1:12" ht="11.25">
      <c r="A1825" s="382"/>
      <c r="B1825" s="383"/>
      <c r="C1825" s="384"/>
      <c r="D1825" s="381"/>
      <c r="E1825" s="381"/>
      <c r="F1825" s="381"/>
      <c r="G1825" s="381"/>
      <c r="H1825" s="381"/>
      <c r="I1825" s="381"/>
      <c r="J1825" s="381"/>
      <c r="K1825" s="381"/>
      <c r="L1825" s="381"/>
    </row>
    <row r="1826" spans="1:11" ht="11.25">
      <c r="A1826" s="382"/>
      <c r="B1826" s="383"/>
      <c r="C1826" s="384"/>
      <c r="D1826" s="381"/>
      <c r="E1826" s="381"/>
      <c r="F1826" s="381"/>
      <c r="G1826" s="381"/>
      <c r="H1826" s="381"/>
      <c r="I1826" s="381"/>
      <c r="J1826" s="381"/>
      <c r="K1826" s="381"/>
    </row>
    <row r="1827" spans="1:11" ht="11.25">
      <c r="A1827" s="382"/>
      <c r="B1827" s="383"/>
      <c r="C1827" s="384"/>
      <c r="D1827" s="381"/>
      <c r="E1827" s="381"/>
      <c r="F1827" s="381"/>
      <c r="G1827" s="381"/>
      <c r="H1827" s="381"/>
      <c r="I1827" s="381"/>
      <c r="J1827" s="381"/>
      <c r="K1827" s="381"/>
    </row>
    <row r="1828" spans="1:11" ht="11.25">
      <c r="A1828" s="382"/>
      <c r="C1828" s="384"/>
      <c r="D1828" s="381"/>
      <c r="E1828" s="381"/>
      <c r="F1828" s="381"/>
      <c r="G1828" s="381"/>
      <c r="H1828" s="381"/>
      <c r="I1828" s="381"/>
      <c r="J1828" s="381"/>
      <c r="K1828" s="381"/>
    </row>
    <row r="1829" spans="1:11" ht="11.25">
      <c r="A1829" s="382"/>
      <c r="C1829" s="384"/>
      <c r="D1829" s="381"/>
      <c r="E1829" s="381"/>
      <c r="F1829" s="381"/>
      <c r="G1829" s="381"/>
      <c r="H1829" s="381"/>
      <c r="I1829" s="381"/>
      <c r="J1829" s="381"/>
      <c r="K1829" s="381"/>
    </row>
  </sheetData>
  <sheetProtection/>
  <mergeCells count="2">
    <mergeCell ref="B10:C10"/>
    <mergeCell ref="B12:C12"/>
  </mergeCells>
  <printOptions/>
  <pageMargins left="1.3779527559055118" right="0.2362204724409449" top="1.3779527559055118" bottom="0.984251968503937" header="0.5118110236220472" footer="0.5118110236220472"/>
  <pageSetup firstPageNumber="15" useFirstPageNumber="1" horizontalDpi="600" verticalDpi="600" orientation="portrait" paperSize="9"/>
  <headerFooter alignWithMargins="0">
    <oddHeader>&amp;L               
                 Objekt: cesta R3-653, odsek 1363 Sodražica - Hrib (km 9,826 - km 10,575)
                 Del objekta: PODPORNI ZID 1 (od P2-4,0 m do P3+16,0 m)&amp;C&amp;"Arial,Bold"&amp;12REKAPITULACIJA&amp;Rst.&amp;P</oddHeader>
  </headerFooter>
</worksheet>
</file>

<file path=xl/worksheets/sheet7.xml><?xml version="1.0" encoding="utf-8"?>
<worksheet xmlns="http://schemas.openxmlformats.org/spreadsheetml/2006/main" xmlns:r="http://schemas.openxmlformats.org/officeDocument/2006/relationships">
  <dimension ref="A1:DV152"/>
  <sheetViews>
    <sheetView zoomScale="145" zoomScaleNormal="145" zoomScaleSheetLayoutView="100" zoomScalePageLayoutView="0" workbookViewId="0" topLeftCell="A7">
      <selection activeCell="A23" sqref="A23"/>
    </sheetView>
  </sheetViews>
  <sheetFormatPr defaultColWidth="8.7109375" defaultRowHeight="12.75"/>
  <cols>
    <col min="1" max="1" width="6.7109375" style="24" customWidth="1"/>
    <col min="2" max="2" width="5.7109375" style="24" customWidth="1"/>
    <col min="3" max="3" width="38.7109375" style="24" customWidth="1"/>
    <col min="4" max="4" width="25.421875" style="24" hidden="1" customWidth="1"/>
    <col min="5" max="5" width="8.7109375" style="143" customWidth="1"/>
    <col min="6" max="6" width="10.7109375" style="24" hidden="1" customWidth="1"/>
    <col min="7" max="7" width="10.7109375" style="24" customWidth="1"/>
    <col min="8" max="8" width="13.28125" style="79" hidden="1" customWidth="1"/>
    <col min="9" max="9" width="13.28125" style="0" customWidth="1"/>
    <col min="10" max="10" width="8.7109375" style="0" customWidth="1"/>
    <col min="11" max="11" width="15.140625" style="0" hidden="1" customWidth="1"/>
    <col min="12" max="13" width="0" style="0" hidden="1" customWidth="1"/>
    <col min="14" max="14" width="15.28125" style="0" hidden="1" customWidth="1"/>
    <col min="15" max="15" width="0" style="0" hidden="1" customWidth="1"/>
    <col min="16" max="16" width="11.28125" style="0" hidden="1" customWidth="1"/>
  </cols>
  <sheetData>
    <row r="1" spans="1:126" ht="19.5" customHeight="1">
      <c r="A1" s="512" t="s">
        <v>34</v>
      </c>
      <c r="B1" s="529" t="s">
        <v>36</v>
      </c>
      <c r="C1" s="538" t="s">
        <v>35</v>
      </c>
      <c r="D1" s="263"/>
      <c r="E1" s="539" t="s">
        <v>33</v>
      </c>
      <c r="F1" s="523" t="s">
        <v>117</v>
      </c>
      <c r="G1" s="521" t="s">
        <v>118</v>
      </c>
      <c r="H1" s="523" t="s">
        <v>119</v>
      </c>
      <c r="I1" s="519" t="s">
        <v>120</v>
      </c>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row>
    <row r="2" spans="1:126" ht="19.5" customHeight="1" thickBot="1">
      <c r="A2" s="513"/>
      <c r="B2" s="525"/>
      <c r="C2" s="531"/>
      <c r="D2" s="42"/>
      <c r="E2" s="528"/>
      <c r="F2" s="525"/>
      <c r="G2" s="522"/>
      <c r="H2" s="524"/>
      <c r="I2" s="520"/>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row>
    <row r="3" spans="1:126" ht="15" customHeight="1">
      <c r="A3" s="19" t="s">
        <v>37</v>
      </c>
      <c r="B3" s="494" t="s">
        <v>38</v>
      </c>
      <c r="C3" s="534"/>
      <c r="D3" s="265"/>
      <c r="E3" s="266"/>
      <c r="F3" s="267"/>
      <c r="G3" s="267"/>
      <c r="H3" s="268"/>
      <c r="I3" s="156"/>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row>
    <row r="4" spans="1:126" ht="12" customHeight="1">
      <c r="A4" s="7"/>
      <c r="B4" s="18"/>
      <c r="C4" s="44"/>
      <c r="D4" s="33"/>
      <c r="E4" s="269"/>
      <c r="F4" s="270"/>
      <c r="G4" s="270"/>
      <c r="H4" s="271"/>
      <c r="I4" s="156"/>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row>
    <row r="5" spans="1:126" ht="15" customHeight="1">
      <c r="A5" s="6" t="s">
        <v>39</v>
      </c>
      <c r="B5" s="514" t="s">
        <v>40</v>
      </c>
      <c r="C5" s="515"/>
      <c r="D5" s="272"/>
      <c r="E5" s="269"/>
      <c r="F5" s="270"/>
      <c r="G5" s="270"/>
      <c r="H5" s="271"/>
      <c r="I5" s="156"/>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row>
    <row r="6" spans="1:126" ht="12" customHeight="1">
      <c r="A6" s="6"/>
      <c r="B6" s="122"/>
      <c r="C6" s="34"/>
      <c r="D6" s="272"/>
      <c r="E6" s="269"/>
      <c r="F6" s="270"/>
      <c r="G6" s="270"/>
      <c r="H6" s="271"/>
      <c r="I6" s="156"/>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row>
    <row r="7" spans="1:126" ht="25.5">
      <c r="A7" s="20" t="s">
        <v>325</v>
      </c>
      <c r="B7" s="20" t="s">
        <v>44</v>
      </c>
      <c r="C7" s="25" t="s">
        <v>326</v>
      </c>
      <c r="D7" s="45"/>
      <c r="E7" s="135">
        <v>1</v>
      </c>
      <c r="F7" s="273">
        <v>380000</v>
      </c>
      <c r="G7" s="274"/>
      <c r="H7" s="275">
        <f>E7*F7</f>
        <v>380000</v>
      </c>
      <c r="I7" s="276">
        <f>+E7*G7</f>
        <v>0</v>
      </c>
      <c r="J7" s="1"/>
      <c r="K7" s="1"/>
      <c r="L7" s="1"/>
      <c r="M7" s="277"/>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row>
    <row r="8" spans="1:13" ht="12" customHeight="1" thickBot="1">
      <c r="A8" s="21"/>
      <c r="B8" s="21"/>
      <c r="C8" s="21"/>
      <c r="D8" s="21"/>
      <c r="E8" s="278"/>
      <c r="F8" s="21"/>
      <c r="G8" s="21"/>
      <c r="H8" s="76"/>
      <c r="I8" s="159"/>
      <c r="M8" s="277"/>
    </row>
    <row r="9" spans="1:126" ht="15" customHeight="1" thickTop="1">
      <c r="A9" s="22" t="s">
        <v>39</v>
      </c>
      <c r="B9" s="497" t="s">
        <v>41</v>
      </c>
      <c r="C9" s="526"/>
      <c r="D9" s="279"/>
      <c r="E9" s="280"/>
      <c r="F9" s="281"/>
      <c r="G9" s="281"/>
      <c r="H9" s="160">
        <f>SUM(H7:H8)</f>
        <v>380000</v>
      </c>
      <c r="I9" s="153">
        <f>SUM(I7:I8)</f>
        <v>0</v>
      </c>
      <c r="J9" s="282"/>
      <c r="K9" s="282"/>
      <c r="L9" s="10"/>
      <c r="M9" s="277"/>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row>
    <row r="10" spans="1:126" ht="6" customHeight="1" thickBot="1">
      <c r="A10" s="14"/>
      <c r="B10" s="514"/>
      <c r="C10" s="515"/>
      <c r="D10" s="283"/>
      <c r="E10" s="140"/>
      <c r="F10" s="12"/>
      <c r="G10" s="12"/>
      <c r="H10" s="78"/>
      <c r="I10" s="158"/>
      <c r="J10" s="13"/>
      <c r="K10" s="13"/>
      <c r="L10" s="13"/>
      <c r="M10" s="277"/>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row>
    <row r="11" spans="1:16" ht="15" customHeight="1" thickBot="1">
      <c r="A11" s="120" t="s">
        <v>37</v>
      </c>
      <c r="B11" s="502" t="s">
        <v>23</v>
      </c>
      <c r="C11" s="535"/>
      <c r="D11" s="284"/>
      <c r="E11" s="508"/>
      <c r="F11" s="537"/>
      <c r="G11" s="284"/>
      <c r="H11" s="163">
        <f>H9</f>
        <v>380000</v>
      </c>
      <c r="I11" s="164">
        <f>I9</f>
        <v>0</v>
      </c>
      <c r="M11" s="277"/>
      <c r="P11" s="188">
        <f>+H11/239.64-I11</f>
        <v>1585.7119011851112</v>
      </c>
    </row>
    <row r="12" spans="4:9" ht="15" customHeight="1">
      <c r="D12" s="285"/>
      <c r="E12" s="141"/>
      <c r="F12" s="285"/>
      <c r="G12" s="285"/>
      <c r="I12" s="148"/>
    </row>
    <row r="13" spans="1:126" ht="15" customHeight="1">
      <c r="A13" s="19" t="s">
        <v>24</v>
      </c>
      <c r="B13" s="494" t="s">
        <v>25</v>
      </c>
      <c r="C13" s="534"/>
      <c r="D13" s="265"/>
      <c r="E13" s="266"/>
      <c r="F13" s="267"/>
      <c r="G13" s="267"/>
      <c r="H13" s="268"/>
      <c r="I13" s="156"/>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row>
    <row r="14" spans="4:9" ht="12" customHeight="1">
      <c r="D14" s="285"/>
      <c r="E14" s="141"/>
      <c r="F14" s="285"/>
      <c r="G14" s="285"/>
      <c r="I14" s="148"/>
    </row>
    <row r="15" spans="1:126" ht="15" customHeight="1">
      <c r="A15" s="14" t="s">
        <v>26</v>
      </c>
      <c r="B15" s="491" t="s">
        <v>27</v>
      </c>
      <c r="C15" s="492"/>
      <c r="D15" s="265"/>
      <c r="E15" s="140"/>
      <c r="F15" s="12"/>
      <c r="G15" s="12"/>
      <c r="H15" s="78"/>
      <c r="I15" s="158"/>
      <c r="J15" s="13"/>
      <c r="K15" s="13"/>
      <c r="L15" s="13"/>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row>
    <row r="16" spans="4:9" ht="12" customHeight="1">
      <c r="D16" s="285"/>
      <c r="E16" s="141"/>
      <c r="F16" s="285"/>
      <c r="G16" s="285"/>
      <c r="I16" s="148"/>
    </row>
    <row r="17" spans="1:9" ht="24" customHeight="1">
      <c r="A17" s="20" t="s">
        <v>28</v>
      </c>
      <c r="B17" s="20" t="s">
        <v>112</v>
      </c>
      <c r="C17" s="25" t="s">
        <v>327</v>
      </c>
      <c r="D17" s="45" t="s">
        <v>462</v>
      </c>
      <c r="E17" s="135">
        <f>101.7*0.15</f>
        <v>15.254999999999999</v>
      </c>
      <c r="F17" s="275">
        <v>750</v>
      </c>
      <c r="G17" s="274"/>
      <c r="H17" s="275">
        <f>E17*F17</f>
        <v>11441.25</v>
      </c>
      <c r="I17" s="276">
        <f>+E17*G17</f>
        <v>0</v>
      </c>
    </row>
    <row r="18" spans="1:9" ht="12" customHeight="1">
      <c r="A18" s="20"/>
      <c r="B18" s="20"/>
      <c r="C18" s="25"/>
      <c r="D18" s="45"/>
      <c r="E18" s="135"/>
      <c r="F18" s="275"/>
      <c r="G18" s="274"/>
      <c r="H18" s="275"/>
      <c r="I18" s="276"/>
    </row>
    <row r="19" spans="1:16" ht="22.5">
      <c r="A19" s="50" t="s">
        <v>29</v>
      </c>
      <c r="B19" s="20" t="s">
        <v>112</v>
      </c>
      <c r="C19" s="25" t="s">
        <v>193</v>
      </c>
      <c r="D19" s="45" t="s">
        <v>463</v>
      </c>
      <c r="E19" s="135">
        <f>16-15.3</f>
        <v>0.6999999999999993</v>
      </c>
      <c r="F19" s="275">
        <v>820</v>
      </c>
      <c r="G19" s="274"/>
      <c r="H19" s="275">
        <f>E19*F19</f>
        <v>573.9999999999994</v>
      </c>
      <c r="I19" s="276">
        <f>+E19*G19</f>
        <v>0</v>
      </c>
      <c r="M19" s="286"/>
      <c r="P19" s="188"/>
    </row>
    <row r="20" spans="1:16" ht="12.75">
      <c r="A20" s="50"/>
      <c r="B20" s="20"/>
      <c r="C20" s="25"/>
      <c r="D20" s="45"/>
      <c r="E20" s="135"/>
      <c r="F20" s="275"/>
      <c r="G20" s="274"/>
      <c r="H20" s="275"/>
      <c r="I20" s="276"/>
      <c r="M20" s="286"/>
      <c r="P20" s="188"/>
    </row>
    <row r="21" spans="1:16" ht="23.25" customHeight="1">
      <c r="A21" s="50" t="s">
        <v>130</v>
      </c>
      <c r="B21" s="20" t="s">
        <v>112</v>
      </c>
      <c r="C21" s="25" t="s">
        <v>578</v>
      </c>
      <c r="D21" s="45"/>
      <c r="E21" s="135">
        <v>195.6</v>
      </c>
      <c r="F21" s="275">
        <v>1320</v>
      </c>
      <c r="G21" s="274"/>
      <c r="H21" s="275">
        <f>E21*F21</f>
        <v>258192</v>
      </c>
      <c r="I21" s="276">
        <f>+E21*G21</f>
        <v>0</v>
      </c>
      <c r="M21" s="286"/>
      <c r="P21" s="188"/>
    </row>
    <row r="22" spans="1:16" ht="12.75" customHeight="1">
      <c r="A22" s="50"/>
      <c r="B22" s="20"/>
      <c r="C22" s="25"/>
      <c r="D22" s="45"/>
      <c r="E22" s="135"/>
      <c r="F22" s="275"/>
      <c r="G22" s="274"/>
      <c r="H22" s="275"/>
      <c r="I22" s="436"/>
      <c r="M22" s="286"/>
      <c r="P22" s="188"/>
    </row>
    <row r="23" spans="1:16" ht="23.25" customHeight="1">
      <c r="A23" s="50">
        <v>21324</v>
      </c>
      <c r="B23" s="20" t="s">
        <v>112</v>
      </c>
      <c r="C23" s="25" t="s">
        <v>579</v>
      </c>
      <c r="D23" s="45"/>
      <c r="E23" s="135">
        <v>92.5</v>
      </c>
      <c r="F23" s="275"/>
      <c r="G23" s="274"/>
      <c r="H23" s="275"/>
      <c r="I23" s="436">
        <f>E23*G23</f>
        <v>0</v>
      </c>
      <c r="M23" s="286"/>
      <c r="P23" s="188"/>
    </row>
    <row r="24" spans="1:16" ht="12" customHeight="1" thickBot="1">
      <c r="A24" s="26"/>
      <c r="B24" s="26"/>
      <c r="C24" s="36"/>
      <c r="D24" s="61"/>
      <c r="E24" s="278"/>
      <c r="F24" s="287"/>
      <c r="G24" s="287"/>
      <c r="H24" s="76"/>
      <c r="I24" s="159"/>
      <c r="P24" s="188">
        <f aca="true" t="shared" si="0" ref="P24:P47">+H24/239.64-I24</f>
        <v>0</v>
      </c>
    </row>
    <row r="25" spans="1:126" ht="15" customHeight="1" thickTop="1">
      <c r="A25" s="27" t="s">
        <v>26</v>
      </c>
      <c r="B25" s="497" t="s">
        <v>54</v>
      </c>
      <c r="C25" s="501"/>
      <c r="D25" s="288"/>
      <c r="E25" s="289"/>
      <c r="F25" s="290"/>
      <c r="G25" s="290"/>
      <c r="H25" s="160">
        <f>SUM(H13:H24)</f>
        <v>270207.25</v>
      </c>
      <c r="I25" s="153">
        <f>SUM(I16:I24)</f>
        <v>0</v>
      </c>
      <c r="J25" s="282"/>
      <c r="K25" s="282"/>
      <c r="L25" s="10"/>
      <c r="M25" s="1"/>
      <c r="N25" s="1"/>
      <c r="O25" s="1"/>
      <c r="P25" s="188">
        <f t="shared" si="0"/>
        <v>1127.5548739776332</v>
      </c>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row>
    <row r="26" spans="4:16" ht="12" customHeight="1">
      <c r="D26" s="291"/>
      <c r="E26" s="141"/>
      <c r="F26" s="291"/>
      <c r="G26" s="291"/>
      <c r="I26" s="148"/>
      <c r="P26" s="188">
        <f t="shared" si="0"/>
        <v>0</v>
      </c>
    </row>
    <row r="27" spans="1:126" ht="12.75">
      <c r="A27" s="14" t="s">
        <v>55</v>
      </c>
      <c r="B27" s="491" t="s">
        <v>31</v>
      </c>
      <c r="C27" s="492"/>
      <c r="D27" s="292"/>
      <c r="E27" s="145"/>
      <c r="F27" s="66"/>
      <c r="G27" s="66"/>
      <c r="H27" s="78"/>
      <c r="I27" s="158"/>
      <c r="J27" s="13"/>
      <c r="K27" s="13"/>
      <c r="L27" s="13"/>
      <c r="M27" s="1"/>
      <c r="N27" s="1"/>
      <c r="O27" s="1"/>
      <c r="P27" s="188">
        <f t="shared" si="0"/>
        <v>0</v>
      </c>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row>
    <row r="28" spans="1:126" ht="12" customHeight="1">
      <c r="A28" s="14"/>
      <c r="B28" s="51"/>
      <c r="C28" s="34"/>
      <c r="D28" s="292"/>
      <c r="E28" s="145"/>
      <c r="F28" s="66"/>
      <c r="G28" s="66"/>
      <c r="H28" s="78"/>
      <c r="I28" s="158"/>
      <c r="J28" s="13"/>
      <c r="K28" s="13"/>
      <c r="L28" s="13"/>
      <c r="M28" s="1"/>
      <c r="N28" s="1"/>
      <c r="O28" s="1"/>
      <c r="P28" s="188"/>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row>
    <row r="29" spans="1:16" ht="23.25" customHeight="1">
      <c r="A29" s="50" t="s">
        <v>32</v>
      </c>
      <c r="B29" s="20" t="s">
        <v>17</v>
      </c>
      <c r="C29" s="25" t="s">
        <v>576</v>
      </c>
      <c r="D29" s="45" t="s">
        <v>464</v>
      </c>
      <c r="E29" s="135">
        <v>76</v>
      </c>
      <c r="F29" s="275">
        <v>110</v>
      </c>
      <c r="G29" s="274"/>
      <c r="H29" s="275">
        <f>E29*F29</f>
        <v>8360</v>
      </c>
      <c r="I29" s="276">
        <f>+E29*G29</f>
        <v>0</v>
      </c>
      <c r="P29" s="188"/>
    </row>
    <row r="30" spans="1:16" ht="12" customHeight="1" thickBot="1">
      <c r="A30" s="26"/>
      <c r="B30" s="26"/>
      <c r="C30" s="36"/>
      <c r="D30" s="61"/>
      <c r="E30" s="278"/>
      <c r="F30" s="287"/>
      <c r="G30" s="287"/>
      <c r="H30" s="76"/>
      <c r="I30" s="159"/>
      <c r="M30" s="277"/>
      <c r="P30" s="188">
        <f t="shared" si="0"/>
        <v>0</v>
      </c>
    </row>
    <row r="31" spans="1:126" ht="15" customHeight="1" thickTop="1">
      <c r="A31" s="27" t="s">
        <v>55</v>
      </c>
      <c r="B31" s="497" t="s">
        <v>54</v>
      </c>
      <c r="C31" s="497"/>
      <c r="D31" s="67"/>
      <c r="E31" s="289"/>
      <c r="F31" s="290"/>
      <c r="G31" s="290"/>
      <c r="H31" s="160">
        <f>SUM(H27:H30)</f>
        <v>8360</v>
      </c>
      <c r="I31" s="153">
        <f>SUM(I26:I30)</f>
        <v>0</v>
      </c>
      <c r="J31" s="282"/>
      <c r="K31" s="282"/>
      <c r="L31" s="10"/>
      <c r="M31" s="277"/>
      <c r="N31" s="1"/>
      <c r="O31" s="1"/>
      <c r="P31" s="188">
        <f t="shared" si="0"/>
        <v>34.88566182607244</v>
      </c>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row>
    <row r="32" spans="4:16" ht="12" customHeight="1">
      <c r="D32" s="291"/>
      <c r="E32" s="141"/>
      <c r="F32" s="291"/>
      <c r="G32" s="291"/>
      <c r="I32" s="148"/>
      <c r="M32" s="277"/>
      <c r="P32" s="188">
        <f t="shared" si="0"/>
        <v>0</v>
      </c>
    </row>
    <row r="33" spans="1:126" ht="15" customHeight="1">
      <c r="A33" s="14" t="s">
        <v>68</v>
      </c>
      <c r="B33" s="491" t="s">
        <v>69</v>
      </c>
      <c r="C33" s="492"/>
      <c r="D33" s="292"/>
      <c r="E33" s="145"/>
      <c r="F33" s="66"/>
      <c r="G33" s="66"/>
      <c r="H33" s="78"/>
      <c r="I33" s="158"/>
      <c r="J33" s="13"/>
      <c r="K33" s="13"/>
      <c r="L33" s="13"/>
      <c r="M33" s="277"/>
      <c r="N33" s="1"/>
      <c r="O33" s="1"/>
      <c r="P33" s="188">
        <f t="shared" si="0"/>
        <v>0</v>
      </c>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row>
    <row r="34" spans="4:16" ht="12" customHeight="1">
      <c r="D34" s="291"/>
      <c r="E34" s="141"/>
      <c r="F34" s="291"/>
      <c r="G34" s="291"/>
      <c r="I34" s="148"/>
      <c r="M34" s="277"/>
      <c r="P34" s="188">
        <f t="shared" si="0"/>
        <v>0</v>
      </c>
    </row>
    <row r="35" spans="1:16" ht="22.5">
      <c r="A35" s="50" t="s">
        <v>184</v>
      </c>
      <c r="B35" s="50" t="s">
        <v>331</v>
      </c>
      <c r="C35" s="25" t="s">
        <v>332</v>
      </c>
      <c r="D35" s="193"/>
      <c r="E35" s="135">
        <v>52.6</v>
      </c>
      <c r="F35" s="293">
        <f>14.9*239.64</f>
        <v>3570.636</v>
      </c>
      <c r="G35" s="274"/>
      <c r="H35" s="191">
        <f>E35*F35</f>
        <v>187815.4536</v>
      </c>
      <c r="I35" s="276">
        <f>+E35*G35</f>
        <v>0</v>
      </c>
      <c r="M35" s="277"/>
      <c r="P35" s="188"/>
    </row>
    <row r="36" spans="1:16" ht="12" customHeight="1" thickBot="1">
      <c r="A36" s="26"/>
      <c r="B36" s="26"/>
      <c r="C36" s="36"/>
      <c r="D36" s="61"/>
      <c r="E36" s="278"/>
      <c r="F36" s="287"/>
      <c r="G36" s="287"/>
      <c r="H36" s="76"/>
      <c r="I36" s="159"/>
      <c r="M36" s="277"/>
      <c r="P36" s="188">
        <f t="shared" si="0"/>
        <v>0</v>
      </c>
    </row>
    <row r="37" spans="1:126" ht="24.75" customHeight="1" thickTop="1">
      <c r="A37" s="29" t="s">
        <v>68</v>
      </c>
      <c r="B37" s="497" t="s">
        <v>57</v>
      </c>
      <c r="C37" s="501"/>
      <c r="D37" s="288"/>
      <c r="E37" s="289"/>
      <c r="F37" s="290"/>
      <c r="G37" s="290"/>
      <c r="H37" s="162">
        <f>SUM(H33:H36)</f>
        <v>187815.4536</v>
      </c>
      <c r="I37" s="154">
        <f>SUM(I33:I36)</f>
        <v>0</v>
      </c>
      <c r="J37" s="282"/>
      <c r="K37" s="282"/>
      <c r="L37" s="10"/>
      <c r="M37" s="277"/>
      <c r="N37" s="1"/>
      <c r="O37" s="1"/>
      <c r="P37" s="188">
        <f t="shared" si="0"/>
        <v>783.7400000000001</v>
      </c>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row>
    <row r="38" spans="1:126" ht="12" customHeight="1">
      <c r="A38" s="14"/>
      <c r="B38" s="30"/>
      <c r="C38" s="30"/>
      <c r="D38" s="68"/>
      <c r="E38" s="294"/>
      <c r="F38" s="295"/>
      <c r="G38" s="295"/>
      <c r="H38" s="40"/>
      <c r="I38" s="296"/>
      <c r="J38" s="282"/>
      <c r="K38" s="282"/>
      <c r="L38" s="10"/>
      <c r="M38" s="277"/>
      <c r="N38" s="1"/>
      <c r="O38" s="1"/>
      <c r="P38" s="188">
        <f t="shared" si="0"/>
        <v>0</v>
      </c>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row>
    <row r="39" spans="1:126" ht="15" customHeight="1">
      <c r="A39" s="14" t="s">
        <v>52</v>
      </c>
      <c r="B39" s="491" t="s">
        <v>70</v>
      </c>
      <c r="C39" s="492"/>
      <c r="D39" s="292"/>
      <c r="E39" s="145"/>
      <c r="F39" s="66"/>
      <c r="G39" s="66"/>
      <c r="H39" s="78"/>
      <c r="I39" s="158"/>
      <c r="J39" s="13"/>
      <c r="K39" s="13"/>
      <c r="L39" s="13"/>
      <c r="M39" s="277"/>
      <c r="N39" s="1"/>
      <c r="O39" s="1"/>
      <c r="P39" s="188">
        <f t="shared" si="0"/>
        <v>0</v>
      </c>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row>
    <row r="40" spans="4:16" ht="12" customHeight="1">
      <c r="D40" s="291"/>
      <c r="E40" s="141"/>
      <c r="F40" s="291"/>
      <c r="G40" s="291"/>
      <c r="I40" s="148"/>
      <c r="M40" s="277"/>
      <c r="P40" s="188">
        <f t="shared" si="0"/>
        <v>0</v>
      </c>
    </row>
    <row r="41" spans="1:16" ht="22.5">
      <c r="A41" s="20" t="s">
        <v>71</v>
      </c>
      <c r="B41" s="20" t="s">
        <v>17</v>
      </c>
      <c r="C41" s="25" t="s">
        <v>333</v>
      </c>
      <c r="D41" s="45"/>
      <c r="E41" s="135">
        <v>101.7</v>
      </c>
      <c r="F41" s="275">
        <v>550</v>
      </c>
      <c r="G41" s="274"/>
      <c r="H41" s="275">
        <f>E41*F41</f>
        <v>55935</v>
      </c>
      <c r="I41" s="276">
        <f>+E41*G41</f>
        <v>0</v>
      </c>
      <c r="M41" s="277"/>
      <c r="P41" s="188">
        <f t="shared" si="0"/>
        <v>233.4126189283926</v>
      </c>
    </row>
    <row r="42" spans="1:16" ht="12" customHeight="1">
      <c r="A42" s="20"/>
      <c r="B42" s="20"/>
      <c r="C42" s="25"/>
      <c r="D42" s="45"/>
      <c r="E42" s="141"/>
      <c r="F42" s="275"/>
      <c r="G42" s="274"/>
      <c r="H42" s="275"/>
      <c r="I42" s="276"/>
      <c r="M42" s="277"/>
      <c r="P42" s="188">
        <f t="shared" si="0"/>
        <v>0</v>
      </c>
    </row>
    <row r="43" spans="1:16" ht="12.75">
      <c r="A43" s="50" t="s">
        <v>72</v>
      </c>
      <c r="B43" s="20" t="s">
        <v>17</v>
      </c>
      <c r="C43" s="25" t="s">
        <v>73</v>
      </c>
      <c r="D43" s="45"/>
      <c r="E43" s="135">
        <v>101.7</v>
      </c>
      <c r="F43" s="275">
        <v>120</v>
      </c>
      <c r="G43" s="274"/>
      <c r="H43" s="275">
        <f>E43*F43</f>
        <v>12204</v>
      </c>
      <c r="I43" s="276">
        <f>+E43*G43</f>
        <v>0</v>
      </c>
      <c r="M43" s="277"/>
      <c r="P43" s="188">
        <f t="shared" si="0"/>
        <v>50.926389584376565</v>
      </c>
    </row>
    <row r="44" spans="1:16" ht="12" customHeight="1" thickBot="1">
      <c r="A44" s="26"/>
      <c r="B44" s="26"/>
      <c r="C44" s="36"/>
      <c r="D44" s="61"/>
      <c r="E44" s="278"/>
      <c r="F44" s="287"/>
      <c r="G44" s="287"/>
      <c r="H44" s="76"/>
      <c r="I44" s="159"/>
      <c r="M44" s="277"/>
      <c r="P44" s="188">
        <f t="shared" si="0"/>
        <v>0</v>
      </c>
    </row>
    <row r="45" spans="1:126" ht="15" customHeight="1" thickTop="1">
      <c r="A45" s="27" t="s">
        <v>52</v>
      </c>
      <c r="B45" s="497" t="s">
        <v>56</v>
      </c>
      <c r="C45" s="497"/>
      <c r="D45" s="67"/>
      <c r="E45" s="289"/>
      <c r="F45" s="290"/>
      <c r="G45" s="290"/>
      <c r="H45" s="160">
        <f>SUM(H40:H44)</f>
        <v>68139</v>
      </c>
      <c r="I45" s="153">
        <f>SUM(I39:I44)</f>
        <v>0</v>
      </c>
      <c r="J45" s="282"/>
      <c r="K45" s="282"/>
      <c r="L45" s="10"/>
      <c r="M45" s="277"/>
      <c r="N45" s="1"/>
      <c r="O45" s="1"/>
      <c r="P45" s="188">
        <f t="shared" si="0"/>
        <v>284.33900851276917</v>
      </c>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row>
    <row r="46" spans="4:16" ht="12" customHeight="1">
      <c r="D46" s="291"/>
      <c r="E46" s="141"/>
      <c r="F46" s="291"/>
      <c r="G46" s="291"/>
      <c r="I46" s="148"/>
      <c r="M46" s="277"/>
      <c r="P46" s="188">
        <f t="shared" si="0"/>
        <v>0</v>
      </c>
    </row>
    <row r="47" spans="1:126" ht="24.75" customHeight="1">
      <c r="A47" s="15" t="s">
        <v>74</v>
      </c>
      <c r="B47" s="491" t="s">
        <v>75</v>
      </c>
      <c r="C47" s="492"/>
      <c r="D47" s="292"/>
      <c r="E47" s="145"/>
      <c r="F47" s="66"/>
      <c r="G47" s="66"/>
      <c r="H47" s="78"/>
      <c r="I47" s="158"/>
      <c r="J47" s="13"/>
      <c r="K47" s="13"/>
      <c r="L47" s="13"/>
      <c r="M47" s="277"/>
      <c r="N47" s="1"/>
      <c r="O47" s="1"/>
      <c r="P47" s="188">
        <f t="shared" si="0"/>
        <v>0</v>
      </c>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row>
    <row r="48" spans="1:126" ht="12" customHeight="1">
      <c r="A48" s="15"/>
      <c r="B48" s="51"/>
      <c r="C48" s="34"/>
      <c r="D48" s="292"/>
      <c r="E48" s="145"/>
      <c r="F48" s="66"/>
      <c r="G48" s="66"/>
      <c r="H48" s="78"/>
      <c r="I48" s="158"/>
      <c r="J48" s="13"/>
      <c r="K48" s="13"/>
      <c r="L48" s="13"/>
      <c r="M48" s="277"/>
      <c r="N48" s="1"/>
      <c r="O48" s="1"/>
      <c r="P48" s="188"/>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row>
    <row r="49" spans="1:16" ht="24" customHeight="1">
      <c r="A49" s="50" t="s">
        <v>121</v>
      </c>
      <c r="B49" s="20" t="s">
        <v>76</v>
      </c>
      <c r="C49" s="25" t="s">
        <v>122</v>
      </c>
      <c r="D49" s="45" t="s">
        <v>465</v>
      </c>
      <c r="E49" s="135">
        <v>1.19</v>
      </c>
      <c r="F49" s="275">
        <v>175</v>
      </c>
      <c r="G49" s="274"/>
      <c r="H49" s="275">
        <f>E49*F49</f>
        <v>208.25</v>
      </c>
      <c r="I49" s="276">
        <f>+E49*G49</f>
        <v>0</v>
      </c>
      <c r="M49" s="286"/>
      <c r="P49" s="188"/>
    </row>
    <row r="50" spans="4:16" ht="12" customHeight="1">
      <c r="D50" s="291"/>
      <c r="E50" s="141"/>
      <c r="F50" s="291"/>
      <c r="G50" s="291"/>
      <c r="I50" s="148"/>
      <c r="M50" s="286"/>
      <c r="P50" s="188"/>
    </row>
    <row r="51" spans="1:16" ht="24" customHeight="1">
      <c r="A51" s="50" t="s">
        <v>77</v>
      </c>
      <c r="B51" s="20" t="s">
        <v>76</v>
      </c>
      <c r="C51" s="25" t="s">
        <v>580</v>
      </c>
      <c r="D51" s="45" t="s">
        <v>466</v>
      </c>
      <c r="E51" s="135">
        <v>535.8</v>
      </c>
      <c r="F51" s="275">
        <v>490</v>
      </c>
      <c r="G51" s="274"/>
      <c r="H51" s="275">
        <f>E51*F51</f>
        <v>262542</v>
      </c>
      <c r="I51" s="276">
        <f>+E51*G51</f>
        <v>0</v>
      </c>
      <c r="M51" s="286"/>
      <c r="P51" s="188"/>
    </row>
    <row r="52" spans="1:16" ht="12.75">
      <c r="A52" s="20"/>
      <c r="B52" s="20"/>
      <c r="C52" s="25"/>
      <c r="D52" s="45"/>
      <c r="E52" s="135"/>
      <c r="F52" s="275"/>
      <c r="G52" s="274"/>
      <c r="H52" s="275"/>
      <c r="I52" s="276"/>
      <c r="M52" s="286"/>
      <c r="P52" s="188"/>
    </row>
    <row r="53" spans="1:16" ht="13.5" customHeight="1">
      <c r="A53" s="50" t="s">
        <v>78</v>
      </c>
      <c r="B53" s="20" t="s">
        <v>112</v>
      </c>
      <c r="C53" s="25" t="s">
        <v>79</v>
      </c>
      <c r="D53" s="45"/>
      <c r="E53" s="135">
        <v>0.7</v>
      </c>
      <c r="F53" s="275">
        <v>100</v>
      </c>
      <c r="G53" s="274"/>
      <c r="H53" s="275">
        <f>E53*F53</f>
        <v>70</v>
      </c>
      <c r="I53" s="276">
        <f>+E53*G53</f>
        <v>0</v>
      </c>
      <c r="M53" s="286"/>
      <c r="P53" s="188"/>
    </row>
    <row r="54" spans="1:16" ht="12" customHeight="1">
      <c r="A54" s="20"/>
      <c r="B54" s="20"/>
      <c r="C54" s="25"/>
      <c r="D54" s="45"/>
      <c r="E54" s="141"/>
      <c r="F54" s="275"/>
      <c r="G54" s="274"/>
      <c r="H54" s="275"/>
      <c r="I54" s="276"/>
      <c r="M54" s="286"/>
      <c r="P54" s="188"/>
    </row>
    <row r="55" spans="1:16" ht="22.5">
      <c r="A55" s="50" t="s">
        <v>80</v>
      </c>
      <c r="B55" s="20" t="s">
        <v>112</v>
      </c>
      <c r="C55" s="25" t="s">
        <v>95</v>
      </c>
      <c r="D55" s="45"/>
      <c r="E55" s="135">
        <v>0</v>
      </c>
      <c r="F55" s="275">
        <v>140</v>
      </c>
      <c r="G55" s="274"/>
      <c r="H55" s="275">
        <f>E55*F55</f>
        <v>0</v>
      </c>
      <c r="I55" s="276">
        <f>+E55*G55</f>
        <v>0</v>
      </c>
      <c r="M55" s="286"/>
      <c r="P55" s="188"/>
    </row>
    <row r="56" spans="1:16" ht="12" customHeight="1">
      <c r="A56" s="20"/>
      <c r="B56" s="20"/>
      <c r="C56" s="25"/>
      <c r="D56" s="45"/>
      <c r="E56" s="141"/>
      <c r="F56" s="275"/>
      <c r="G56" s="274"/>
      <c r="H56" s="275"/>
      <c r="I56" s="276"/>
      <c r="M56" s="286"/>
      <c r="P56" s="188"/>
    </row>
    <row r="57" spans="1:16" ht="45">
      <c r="A57" s="50" t="s">
        <v>81</v>
      </c>
      <c r="B57" s="20" t="s">
        <v>76</v>
      </c>
      <c r="C57" s="25" t="s">
        <v>583</v>
      </c>
      <c r="D57" s="45"/>
      <c r="E57" s="135">
        <v>535.8</v>
      </c>
      <c r="F57" s="275">
        <v>1540</v>
      </c>
      <c r="G57" s="274"/>
      <c r="H57" s="275">
        <f>E57*F57</f>
        <v>825131.9999999999</v>
      </c>
      <c r="I57" s="276">
        <f>+E57*G57</f>
        <v>0</v>
      </c>
      <c r="M57" s="286"/>
      <c r="P57" s="188"/>
    </row>
    <row r="58" spans="1:16" ht="12" customHeight="1" thickBot="1">
      <c r="A58" s="26"/>
      <c r="B58" s="26"/>
      <c r="C58" s="36"/>
      <c r="D58" s="61"/>
      <c r="E58" s="278"/>
      <c r="F58" s="287"/>
      <c r="G58" s="287"/>
      <c r="H58" s="76"/>
      <c r="I58" s="159"/>
      <c r="M58" s="277"/>
      <c r="P58" s="188">
        <f>+H58/239.64-I58</f>
        <v>0</v>
      </c>
    </row>
    <row r="59" spans="1:126" ht="24.75" customHeight="1" thickTop="1">
      <c r="A59" s="29" t="s">
        <v>74</v>
      </c>
      <c r="B59" s="497" t="s">
        <v>58</v>
      </c>
      <c r="C59" s="501"/>
      <c r="D59" s="288"/>
      <c r="E59" s="289"/>
      <c r="F59" s="290"/>
      <c r="G59" s="290"/>
      <c r="H59" s="162">
        <f>SUM(H48:H58)</f>
        <v>1087952.25</v>
      </c>
      <c r="I59" s="154">
        <f>SUM(I47:I58)</f>
        <v>0</v>
      </c>
      <c r="J59" s="282"/>
      <c r="K59" s="282"/>
      <c r="L59" s="10"/>
      <c r="M59" s="277"/>
      <c r="N59" s="1"/>
      <c r="O59" s="1"/>
      <c r="P59" s="188">
        <f>+H59/239.64-I59</f>
        <v>4539.944291437156</v>
      </c>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row>
    <row r="60" spans="4:13" ht="6" customHeight="1" thickBot="1">
      <c r="D60" s="291"/>
      <c r="E60" s="141"/>
      <c r="F60" s="291"/>
      <c r="G60" s="291"/>
      <c r="I60" s="148"/>
      <c r="M60" s="277"/>
    </row>
    <row r="61" spans="1:16" ht="15" customHeight="1" thickBot="1">
      <c r="A61" s="120" t="s">
        <v>24</v>
      </c>
      <c r="B61" s="502" t="s">
        <v>53</v>
      </c>
      <c r="C61" s="535"/>
      <c r="D61" s="297"/>
      <c r="E61" s="510"/>
      <c r="F61" s="536"/>
      <c r="G61" s="297"/>
      <c r="H61" s="163">
        <f>H25+H31+H37+H45+H59</f>
        <v>1622473.9536000001</v>
      </c>
      <c r="I61" s="164">
        <f>I25+I31+I37+I45+I59</f>
        <v>0</v>
      </c>
      <c r="M61" s="277"/>
      <c r="P61" s="188">
        <f>+H61/239.64-I61</f>
        <v>6770.463835753631</v>
      </c>
    </row>
    <row r="62" spans="4:9" ht="15" customHeight="1">
      <c r="D62" s="291"/>
      <c r="E62" s="141"/>
      <c r="F62" s="291"/>
      <c r="G62" s="291"/>
      <c r="I62" s="148"/>
    </row>
    <row r="63" spans="1:126" ht="15" customHeight="1">
      <c r="A63" s="19" t="s">
        <v>87</v>
      </c>
      <c r="B63" s="494" t="s">
        <v>88</v>
      </c>
      <c r="C63" s="534"/>
      <c r="D63" s="292"/>
      <c r="E63" s="298"/>
      <c r="F63" s="299"/>
      <c r="G63" s="299"/>
      <c r="H63" s="268"/>
      <c r="I63" s="156"/>
      <c r="J63" s="1"/>
      <c r="K63" s="1"/>
      <c r="L63" s="1"/>
      <c r="M63" s="1"/>
      <c r="N63" s="1"/>
      <c r="O63" s="1"/>
      <c r="P63" s="188">
        <f>+H63/239.64-I63</f>
        <v>0</v>
      </c>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row>
    <row r="64" spans="1:126" ht="15" customHeight="1">
      <c r="A64" s="124"/>
      <c r="B64" s="125"/>
      <c r="C64" s="264"/>
      <c r="D64" s="292"/>
      <c r="E64" s="298"/>
      <c r="F64" s="303"/>
      <c r="G64" s="303"/>
      <c r="H64" s="268"/>
      <c r="I64" s="156"/>
      <c r="J64" s="1"/>
      <c r="K64" s="1"/>
      <c r="L64" s="1"/>
      <c r="M64" s="1"/>
      <c r="N64" s="1"/>
      <c r="O64" s="1"/>
      <c r="P64" s="188">
        <f>+H64/239.64-I64</f>
        <v>0</v>
      </c>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row>
    <row r="65" spans="1:126" s="17" customFormat="1" ht="15" customHeight="1">
      <c r="A65" s="14" t="s">
        <v>171</v>
      </c>
      <c r="B65" s="491" t="s">
        <v>172</v>
      </c>
      <c r="C65" s="492"/>
      <c r="D65" s="292"/>
      <c r="E65" s="145"/>
      <c r="F65" s="150"/>
      <c r="G65" s="150"/>
      <c r="H65" s="78"/>
      <c r="I65" s="158"/>
      <c r="J65" s="304"/>
      <c r="K65" s="13"/>
      <c r="L65" s="13"/>
      <c r="M65" s="16"/>
      <c r="N65" s="16"/>
      <c r="O65" s="16"/>
      <c r="P65" s="188">
        <f>+H65/239.64-I65</f>
        <v>0</v>
      </c>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row>
    <row r="66" spans="1:126" s="17" customFormat="1" ht="15" customHeight="1">
      <c r="A66" s="14"/>
      <c r="B66" s="51"/>
      <c r="C66" s="34"/>
      <c r="D66" s="292"/>
      <c r="E66" s="145"/>
      <c r="F66" s="150"/>
      <c r="G66" s="150"/>
      <c r="H66" s="78"/>
      <c r="I66" s="158"/>
      <c r="J66" s="304"/>
      <c r="K66" s="13"/>
      <c r="L66" s="13"/>
      <c r="M66" s="16"/>
      <c r="N66" s="16"/>
      <c r="O66" s="16"/>
      <c r="P66" s="188">
        <f>+H66/239.64-I66</f>
        <v>0</v>
      </c>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row>
    <row r="67" spans="1:16" ht="22.5">
      <c r="A67" s="20" t="s">
        <v>340</v>
      </c>
      <c r="B67" s="20" t="s">
        <v>44</v>
      </c>
      <c r="C67" s="25" t="s">
        <v>341</v>
      </c>
      <c r="D67" s="45"/>
      <c r="E67" s="135">
        <v>43</v>
      </c>
      <c r="F67" s="213">
        <v>1900</v>
      </c>
      <c r="G67" s="274"/>
      <c r="H67" s="305">
        <f>+E67*F67</f>
        <v>81700</v>
      </c>
      <c r="I67" s="276">
        <f>+E67*G67</f>
        <v>0</v>
      </c>
      <c r="J67" s="306"/>
      <c r="P67" s="188"/>
    </row>
    <row r="68" spans="1:16" ht="12" customHeight="1" thickBot="1">
      <c r="A68" s="26"/>
      <c r="B68" s="26"/>
      <c r="C68" s="36"/>
      <c r="D68" s="61"/>
      <c r="E68" s="278"/>
      <c r="F68" s="287"/>
      <c r="G68" s="287"/>
      <c r="H68" s="76"/>
      <c r="I68" s="159"/>
      <c r="J68" s="306"/>
      <c r="P68" s="188">
        <f aca="true" t="shared" si="1" ref="P68:P79">+H68/239.64-I68</f>
        <v>0</v>
      </c>
    </row>
    <row r="69" spans="1:126" ht="24.75" customHeight="1" thickTop="1">
      <c r="A69" s="29" t="s">
        <v>171</v>
      </c>
      <c r="B69" s="497" t="s">
        <v>174</v>
      </c>
      <c r="C69" s="501"/>
      <c r="D69" s="288"/>
      <c r="E69" s="289"/>
      <c r="F69" s="290"/>
      <c r="G69" s="290"/>
      <c r="H69" s="162">
        <f>SUM(H65:H68)</f>
        <v>81700</v>
      </c>
      <c r="I69" s="154">
        <f>SUM(I66:I68)</f>
        <v>0</v>
      </c>
      <c r="J69" s="307"/>
      <c r="K69" s="282"/>
      <c r="L69" s="10"/>
      <c r="M69" s="1"/>
      <c r="N69" s="1"/>
      <c r="O69" s="1"/>
      <c r="P69" s="188">
        <f t="shared" si="1"/>
        <v>340.9280587547989</v>
      </c>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row>
    <row r="70" spans="4:16" ht="6" customHeight="1" thickBot="1">
      <c r="D70" s="291"/>
      <c r="E70" s="141"/>
      <c r="F70" s="291"/>
      <c r="G70" s="291"/>
      <c r="I70" s="148"/>
      <c r="J70" s="306"/>
      <c r="P70" s="188">
        <f t="shared" si="1"/>
        <v>0</v>
      </c>
    </row>
    <row r="71" spans="1:16" ht="15" customHeight="1" thickBot="1">
      <c r="A71" s="120" t="s">
        <v>87</v>
      </c>
      <c r="B71" s="502" t="s">
        <v>4</v>
      </c>
      <c r="C71" s="535"/>
      <c r="D71" s="297"/>
      <c r="E71" s="510"/>
      <c r="F71" s="536"/>
      <c r="G71" s="297"/>
      <c r="H71" s="163">
        <f>+H69</f>
        <v>81700</v>
      </c>
      <c r="I71" s="164">
        <f>+I69</f>
        <v>0</v>
      </c>
      <c r="J71" s="306"/>
      <c r="P71" s="188">
        <f t="shared" si="1"/>
        <v>340.9280587547989</v>
      </c>
    </row>
    <row r="72" spans="1:16" ht="15" customHeight="1">
      <c r="A72" s="170"/>
      <c r="B72" s="165"/>
      <c r="C72" s="308"/>
      <c r="D72" s="309"/>
      <c r="E72" s="256"/>
      <c r="F72" s="309"/>
      <c r="G72" s="309"/>
      <c r="H72" s="168"/>
      <c r="I72" s="169"/>
      <c r="P72" s="188">
        <f t="shared" si="1"/>
        <v>0</v>
      </c>
    </row>
    <row r="73" spans="1:126" ht="15" customHeight="1">
      <c r="A73" s="19" t="s">
        <v>343</v>
      </c>
      <c r="B73" s="494" t="s">
        <v>344</v>
      </c>
      <c r="C73" s="534"/>
      <c r="D73" s="292"/>
      <c r="E73" s="298"/>
      <c r="F73" s="299"/>
      <c r="G73" s="268"/>
      <c r="H73" s="310"/>
      <c r="I73" s="311"/>
      <c r="J73" s="1"/>
      <c r="K73" s="1"/>
      <c r="L73" s="1"/>
      <c r="M73" s="1"/>
      <c r="N73" s="1"/>
      <c r="O73" s="1"/>
      <c r="P73" s="188">
        <f t="shared" si="1"/>
        <v>0</v>
      </c>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row>
    <row r="74" spans="4:16" ht="12" customHeight="1">
      <c r="D74" s="291"/>
      <c r="E74" s="141"/>
      <c r="F74" s="291"/>
      <c r="G74" s="79"/>
      <c r="H74"/>
      <c r="I74" s="24"/>
      <c r="P74" s="188">
        <f t="shared" si="1"/>
        <v>0</v>
      </c>
    </row>
    <row r="75" spans="1:16" ht="12" customHeight="1">
      <c r="A75" s="197" t="s">
        <v>345</v>
      </c>
      <c r="B75" s="491" t="s">
        <v>346</v>
      </c>
      <c r="C75" s="492"/>
      <c r="D75" s="262"/>
      <c r="E75" s="140"/>
      <c r="F75" s="12"/>
      <c r="G75" s="312"/>
      <c r="H75" s="12"/>
      <c r="I75" s="312"/>
      <c r="P75" s="188">
        <f t="shared" si="1"/>
        <v>0</v>
      </c>
    </row>
    <row r="76" spans="1:16" ht="12" customHeight="1">
      <c r="A76" s="313"/>
      <c r="G76" s="314"/>
      <c r="H76" s="24"/>
      <c r="I76" s="314"/>
      <c r="P76" s="188">
        <f t="shared" si="1"/>
        <v>0</v>
      </c>
    </row>
    <row r="77" spans="1:16" ht="24" customHeight="1">
      <c r="A77" s="220" t="s">
        <v>351</v>
      </c>
      <c r="B77" s="20" t="s">
        <v>348</v>
      </c>
      <c r="C77" s="25" t="s">
        <v>352</v>
      </c>
      <c r="D77" s="45" t="s">
        <v>467</v>
      </c>
      <c r="E77" s="135">
        <v>23.15</v>
      </c>
      <c r="F77" s="213">
        <v>5850</v>
      </c>
      <c r="G77" s="274"/>
      <c r="H77" s="305">
        <f>+E77*F77</f>
        <v>135427.5</v>
      </c>
      <c r="I77" s="276">
        <f>+E77*G77</f>
        <v>0</v>
      </c>
      <c r="M77" s="277"/>
      <c r="P77" s="188">
        <f>+H77/239.64-I77</f>
        <v>565.1289434151228</v>
      </c>
    </row>
    <row r="78" spans="1:16" ht="12" customHeight="1">
      <c r="A78" s="313"/>
      <c r="G78" s="314"/>
      <c r="H78" s="148"/>
      <c r="I78" s="314"/>
      <c r="P78" s="188"/>
    </row>
    <row r="79" spans="1:16" ht="24" customHeight="1">
      <c r="A79" s="220" t="s">
        <v>402</v>
      </c>
      <c r="B79" s="20" t="s">
        <v>348</v>
      </c>
      <c r="C79" s="25" t="s">
        <v>403</v>
      </c>
      <c r="D79" s="45"/>
      <c r="E79" s="135"/>
      <c r="F79" s="213"/>
      <c r="G79" s="274"/>
      <c r="H79" s="305"/>
      <c r="I79" s="276"/>
      <c r="M79" s="277"/>
      <c r="P79" s="188">
        <f t="shared" si="1"/>
        <v>0</v>
      </c>
    </row>
    <row r="80" spans="1:16" ht="12" customHeight="1">
      <c r="A80" s="220"/>
      <c r="B80" s="20"/>
      <c r="C80" s="391" t="s">
        <v>404</v>
      </c>
      <c r="D80" s="45" t="s">
        <v>468</v>
      </c>
      <c r="E80" s="135">
        <v>25.41</v>
      </c>
      <c r="F80" s="213">
        <v>5850</v>
      </c>
      <c r="G80" s="274"/>
      <c r="H80" s="305">
        <f>+E80*F80</f>
        <v>148648.5</v>
      </c>
      <c r="I80" s="276">
        <f>+E80*G80</f>
        <v>0</v>
      </c>
      <c r="M80" s="277"/>
      <c r="P80" s="188"/>
    </row>
    <row r="81" spans="1:16" ht="12" customHeight="1">
      <c r="A81" s="220"/>
      <c r="B81" s="20"/>
      <c r="C81" s="391" t="s">
        <v>406</v>
      </c>
      <c r="D81" s="45" t="s">
        <v>469</v>
      </c>
      <c r="E81" s="135">
        <v>39.68</v>
      </c>
      <c r="F81" s="213">
        <v>5850</v>
      </c>
      <c r="G81" s="274"/>
      <c r="H81" s="305">
        <f>+E81*F81</f>
        <v>232128</v>
      </c>
      <c r="I81" s="276">
        <f>+E81*G81</f>
        <v>0</v>
      </c>
      <c r="M81" s="277"/>
      <c r="P81" s="188"/>
    </row>
    <row r="82" spans="1:16" ht="12" customHeight="1" thickBot="1">
      <c r="A82" s="28"/>
      <c r="B82" s="28"/>
      <c r="C82" s="28"/>
      <c r="D82" s="28"/>
      <c r="E82" s="249"/>
      <c r="F82" s="28"/>
      <c r="G82" s="215"/>
      <c r="H82" s="28"/>
      <c r="I82" s="215"/>
      <c r="M82" s="277"/>
      <c r="P82" s="188">
        <f>+H82/239.64-I82</f>
        <v>0</v>
      </c>
    </row>
    <row r="83" spans="1:16" ht="12" customHeight="1" thickTop="1">
      <c r="A83" s="27" t="s">
        <v>345</v>
      </c>
      <c r="B83" s="497" t="s">
        <v>354</v>
      </c>
      <c r="C83" s="501"/>
      <c r="D83" s="41"/>
      <c r="E83" s="280"/>
      <c r="F83" s="281"/>
      <c r="G83" s="317"/>
      <c r="H83" s="115">
        <f>SUM(H76:H82)</f>
        <v>516204</v>
      </c>
      <c r="I83" s="153">
        <f>SUM(I76:I82)</f>
        <v>0</v>
      </c>
      <c r="M83" s="277"/>
      <c r="P83" s="188">
        <f>+H83/239.64-I83</f>
        <v>2154.081121682524</v>
      </c>
    </row>
    <row r="84" spans="5:16" ht="12" customHeight="1">
      <c r="E84" s="318"/>
      <c r="F84" s="186"/>
      <c r="G84" s="314"/>
      <c r="H84" s="319"/>
      <c r="I84" s="314"/>
      <c r="M84" s="277"/>
      <c r="P84" s="188">
        <f>+H84/239.64-I84</f>
        <v>0</v>
      </c>
    </row>
    <row r="85" spans="1:16" ht="12" customHeight="1">
      <c r="A85" s="320" t="s">
        <v>355</v>
      </c>
      <c r="B85" s="517" t="s">
        <v>356</v>
      </c>
      <c r="C85" s="518"/>
      <c r="D85" s="321"/>
      <c r="G85" s="314"/>
      <c r="H85" s="319"/>
      <c r="I85" s="314"/>
      <c r="M85" s="277"/>
      <c r="P85" s="188">
        <f>+H85/239.64-I85</f>
        <v>0</v>
      </c>
    </row>
    <row r="86" spans="2:16" ht="12" customHeight="1">
      <c r="B86" s="184"/>
      <c r="D86" s="184"/>
      <c r="G86" s="314"/>
      <c r="H86" s="319"/>
      <c r="I86" s="314"/>
      <c r="M86" s="277"/>
      <c r="P86" s="188"/>
    </row>
    <row r="87" spans="1:16" ht="34.5" customHeight="1">
      <c r="A87" s="220" t="s">
        <v>408</v>
      </c>
      <c r="B87" s="20" t="s">
        <v>358</v>
      </c>
      <c r="C87" s="322" t="s">
        <v>409</v>
      </c>
      <c r="D87" s="189" t="s">
        <v>470</v>
      </c>
      <c r="E87" s="187">
        <v>2341.5</v>
      </c>
      <c r="F87" s="213">
        <v>290</v>
      </c>
      <c r="G87" s="274"/>
      <c r="H87" s="305">
        <f>+E87*F87</f>
        <v>679035</v>
      </c>
      <c r="I87" s="276">
        <f>+E87*G87</f>
        <v>0</v>
      </c>
      <c r="M87" s="277"/>
      <c r="P87" s="188"/>
    </row>
    <row r="88" spans="1:16" ht="12" customHeight="1" thickBot="1">
      <c r="A88" s="28"/>
      <c r="B88" s="214"/>
      <c r="C88" s="28"/>
      <c r="D88" s="214"/>
      <c r="E88" s="249"/>
      <c r="F88" s="28"/>
      <c r="G88" s="215"/>
      <c r="H88" s="216"/>
      <c r="I88" s="215"/>
      <c r="M88" s="277"/>
      <c r="P88" s="188">
        <f>+H88/239.64-I88</f>
        <v>0</v>
      </c>
    </row>
    <row r="89" spans="1:16" ht="12" customHeight="1" thickTop="1">
      <c r="A89" s="27" t="s">
        <v>355</v>
      </c>
      <c r="B89" s="497" t="s">
        <v>360</v>
      </c>
      <c r="C89" s="501"/>
      <c r="D89" s="41"/>
      <c r="E89" s="280"/>
      <c r="F89" s="281"/>
      <c r="G89" s="317"/>
      <c r="H89" s="115">
        <f>SUM(H86:H88)</f>
        <v>679035</v>
      </c>
      <c r="I89" s="153">
        <f>SUM(I86:I88)</f>
        <v>0</v>
      </c>
      <c r="M89" s="277"/>
      <c r="P89" s="188">
        <f>+H89/239.64-I89</f>
        <v>2833.5628442663997</v>
      </c>
    </row>
    <row r="90" spans="2:16" ht="12" customHeight="1">
      <c r="B90" s="184"/>
      <c r="D90" s="184"/>
      <c r="E90" s="318"/>
      <c r="F90" s="186"/>
      <c r="G90" s="314"/>
      <c r="H90" s="319"/>
      <c r="I90" s="314"/>
      <c r="P90" s="188">
        <f>+H90/239.64-I90</f>
        <v>0</v>
      </c>
    </row>
    <row r="91" spans="1:16" ht="12" customHeight="1">
      <c r="A91" s="197" t="s">
        <v>361</v>
      </c>
      <c r="B91" s="491" t="s">
        <v>362</v>
      </c>
      <c r="C91" s="492"/>
      <c r="D91" s="184"/>
      <c r="G91" s="314"/>
      <c r="H91" s="319"/>
      <c r="I91" s="314"/>
      <c r="P91" s="188">
        <f>+H91/239.64-I91</f>
        <v>0</v>
      </c>
    </row>
    <row r="92" spans="1:16" ht="12" customHeight="1">
      <c r="A92" s="197"/>
      <c r="B92" s="51"/>
      <c r="C92" s="34"/>
      <c r="D92" s="184"/>
      <c r="G92" s="314"/>
      <c r="H92" s="392"/>
      <c r="I92" s="314"/>
      <c r="P92" s="188"/>
    </row>
    <row r="93" spans="1:21" ht="34.5" customHeight="1">
      <c r="A93" s="220" t="s">
        <v>363</v>
      </c>
      <c r="B93" s="130" t="s">
        <v>331</v>
      </c>
      <c r="C93" s="25" t="s">
        <v>364</v>
      </c>
      <c r="D93" s="189" t="s">
        <v>471</v>
      </c>
      <c r="E93" s="187">
        <v>50.68</v>
      </c>
      <c r="F93" s="213">
        <v>25500</v>
      </c>
      <c r="G93" s="274"/>
      <c r="H93" s="305">
        <f>+E93*F93</f>
        <v>1292340</v>
      </c>
      <c r="I93" s="276">
        <f>+E93*G93</f>
        <v>0</v>
      </c>
      <c r="R93" s="400"/>
      <c r="U93" s="189">
        <f>+((1.11+1.11+1.11+1.36+1.89+2.48+2.79+2.79)*5)</f>
        <v>73.2</v>
      </c>
    </row>
    <row r="94" spans="1:9" ht="12" customHeight="1">
      <c r="A94" s="220"/>
      <c r="B94" s="237"/>
      <c r="C94" s="192"/>
      <c r="D94" s="325"/>
      <c r="E94" s="135"/>
      <c r="F94" s="213"/>
      <c r="G94" s="326"/>
      <c r="H94" s="305"/>
      <c r="I94" s="327"/>
    </row>
    <row r="95" spans="1:16" ht="36" customHeight="1">
      <c r="A95" s="220" t="s">
        <v>412</v>
      </c>
      <c r="B95" s="130" t="s">
        <v>331</v>
      </c>
      <c r="C95" s="25" t="s">
        <v>413</v>
      </c>
      <c r="D95" s="189" t="s">
        <v>472</v>
      </c>
      <c r="E95" s="187">
        <v>24.4</v>
      </c>
      <c r="F95" s="213">
        <v>27500</v>
      </c>
      <c r="G95" s="274"/>
      <c r="H95" s="305">
        <f>+E95*F95</f>
        <v>671000</v>
      </c>
      <c r="I95" s="276">
        <f>+E95*G95</f>
        <v>0</v>
      </c>
      <c r="M95" t="s">
        <v>415</v>
      </c>
      <c r="P95" s="188">
        <f>+H95/239.64-I95</f>
        <v>2800.0333834084463</v>
      </c>
    </row>
    <row r="96" spans="1:16" ht="12" customHeight="1">
      <c r="A96" s="220"/>
      <c r="B96" s="130"/>
      <c r="C96" s="25"/>
      <c r="D96" s="189"/>
      <c r="E96" s="324"/>
      <c r="F96" s="213"/>
      <c r="G96" s="274"/>
      <c r="H96" s="305"/>
      <c r="I96" s="276"/>
      <c r="P96" s="188"/>
    </row>
    <row r="97" spans="1:9" ht="24" customHeight="1">
      <c r="A97" s="393" t="s">
        <v>416</v>
      </c>
      <c r="B97" s="237" t="s">
        <v>331</v>
      </c>
      <c r="C97" s="192" t="s">
        <v>417</v>
      </c>
      <c r="D97" s="189"/>
      <c r="E97" s="394">
        <v>24.4</v>
      </c>
      <c r="F97" s="213">
        <v>1320</v>
      </c>
      <c r="G97" s="326"/>
      <c r="H97" s="305">
        <f>+E97*F97</f>
        <v>32207.999999999996</v>
      </c>
      <c r="I97" s="327">
        <f>+E97*G97</f>
        <v>0</v>
      </c>
    </row>
    <row r="98" spans="1:9" ht="12.75" customHeight="1">
      <c r="A98" s="220"/>
      <c r="B98" s="237"/>
      <c r="C98" s="192"/>
      <c r="D98" s="189"/>
      <c r="E98" s="324"/>
      <c r="F98" s="213"/>
      <c r="G98" s="326"/>
      <c r="H98" s="305"/>
      <c r="I98" s="327"/>
    </row>
    <row r="99" spans="1:9" ht="24" customHeight="1">
      <c r="A99" s="393" t="s">
        <v>418</v>
      </c>
      <c r="B99" s="237" t="s">
        <v>331</v>
      </c>
      <c r="C99" s="192" t="s">
        <v>419</v>
      </c>
      <c r="D99" s="189"/>
      <c r="E99" s="394">
        <v>24.4</v>
      </c>
      <c r="F99" s="213">
        <v>1180</v>
      </c>
      <c r="G99" s="326"/>
      <c r="H99" s="305">
        <f>+E99*F99</f>
        <v>28792</v>
      </c>
      <c r="I99" s="327">
        <f>+E99*G99</f>
        <v>0</v>
      </c>
    </row>
    <row r="100" spans="1:9" ht="12" customHeight="1">
      <c r="A100" s="393"/>
      <c r="B100" s="237"/>
      <c r="C100" s="192"/>
      <c r="D100" s="189"/>
      <c r="E100" s="187"/>
      <c r="F100" s="213"/>
      <c r="G100" s="326"/>
      <c r="H100" s="305"/>
      <c r="I100" s="327"/>
    </row>
    <row r="101" spans="1:9" ht="24" customHeight="1">
      <c r="A101" s="220" t="s">
        <v>420</v>
      </c>
      <c r="B101" s="237" t="s">
        <v>331</v>
      </c>
      <c r="C101" s="192" t="s">
        <v>421</v>
      </c>
      <c r="D101" s="189"/>
      <c r="E101" s="394">
        <v>24.4</v>
      </c>
      <c r="F101" s="213">
        <v>1540</v>
      </c>
      <c r="G101" s="326"/>
      <c r="H101" s="305">
        <f>+E101*F101</f>
        <v>37576</v>
      </c>
      <c r="I101" s="327">
        <f>+E101*G101</f>
        <v>0</v>
      </c>
    </row>
    <row r="102" spans="1:9" ht="12" customHeight="1">
      <c r="A102" s="220"/>
      <c r="B102" s="237"/>
      <c r="C102" s="192"/>
      <c r="D102" s="189"/>
      <c r="E102" s="324"/>
      <c r="F102" s="213"/>
      <c r="G102" s="326"/>
      <c r="H102" s="305"/>
      <c r="I102" s="327"/>
    </row>
    <row r="103" spans="1:9" ht="24" customHeight="1">
      <c r="A103" s="220" t="s">
        <v>422</v>
      </c>
      <c r="B103" s="237" t="s">
        <v>331</v>
      </c>
      <c r="C103" s="192" t="s">
        <v>423</v>
      </c>
      <c r="D103" s="189"/>
      <c r="E103" s="394">
        <v>24.4</v>
      </c>
      <c r="F103" s="213">
        <v>2340</v>
      </c>
      <c r="G103" s="326"/>
      <c r="H103" s="305">
        <f>+E103*F103</f>
        <v>57096</v>
      </c>
      <c r="I103" s="327">
        <f>+E103*G103</f>
        <v>0</v>
      </c>
    </row>
    <row r="104" spans="1:16" ht="12" customHeight="1" thickBot="1">
      <c r="A104" s="28"/>
      <c r="B104" s="214"/>
      <c r="C104" s="28"/>
      <c r="D104" s="214"/>
      <c r="E104" s="249"/>
      <c r="F104" s="28"/>
      <c r="G104" s="215"/>
      <c r="H104" s="216"/>
      <c r="I104" s="215"/>
      <c r="K104" t="s">
        <v>369</v>
      </c>
      <c r="L104" s="328">
        <f>SUM(E95:E103)</f>
        <v>122</v>
      </c>
      <c r="M104" s="329" t="s">
        <v>331</v>
      </c>
      <c r="P104" s="188">
        <f>+H104/239.64-I104</f>
        <v>0</v>
      </c>
    </row>
    <row r="105" spans="1:16" ht="12" customHeight="1" thickTop="1">
      <c r="A105" s="27" t="s">
        <v>361</v>
      </c>
      <c r="B105" s="497" t="s">
        <v>370</v>
      </c>
      <c r="C105" s="501"/>
      <c r="D105" s="41"/>
      <c r="E105" s="280"/>
      <c r="F105" s="281"/>
      <c r="G105" s="317"/>
      <c r="H105" s="115">
        <f>SUM(H92:H103)</f>
        <v>2119012</v>
      </c>
      <c r="I105" s="153">
        <f>SUM(I92:I103)</f>
        <v>0</v>
      </c>
      <c r="J105" s="330"/>
      <c r="K105" t="s">
        <v>371</v>
      </c>
      <c r="L105" s="305">
        <f>SUM('[1]PZ1-rek'!F9)</f>
        <v>46524.98825738608</v>
      </c>
      <c r="M105" t="s">
        <v>372</v>
      </c>
      <c r="N105" s="331">
        <f>+L105*239.64</f>
        <v>11149248.186</v>
      </c>
      <c r="P105" s="188">
        <f>+H105/239.64-I105</f>
        <v>8842.480387247539</v>
      </c>
    </row>
    <row r="106" spans="1:16" ht="12" customHeight="1">
      <c r="A106" s="14"/>
      <c r="B106" s="122"/>
      <c r="C106" s="127"/>
      <c r="D106" s="395"/>
      <c r="E106" s="360"/>
      <c r="F106" s="3"/>
      <c r="G106" s="396"/>
      <c r="H106" s="131"/>
      <c r="I106" s="172"/>
      <c r="J106" s="330"/>
      <c r="L106" s="397"/>
      <c r="N106" s="331"/>
      <c r="P106" s="188"/>
    </row>
    <row r="107" spans="1:16" ht="12" customHeight="1">
      <c r="A107" s="197" t="s">
        <v>373</v>
      </c>
      <c r="B107" s="517" t="s">
        <v>374</v>
      </c>
      <c r="C107" s="518"/>
      <c r="D107" s="332"/>
      <c r="E107" s="333"/>
      <c r="F107" s="213"/>
      <c r="G107" s="334"/>
      <c r="H107" s="213"/>
      <c r="I107" s="334"/>
      <c r="K107" t="s">
        <v>375</v>
      </c>
      <c r="L107" t="e">
        <f>+L104/#REF!</f>
        <v>#REF!</v>
      </c>
      <c r="M107" t="s">
        <v>376</v>
      </c>
      <c r="N107" s="331" t="e">
        <f>+L107*239.64</f>
        <v>#REF!</v>
      </c>
      <c r="P107" s="188"/>
    </row>
    <row r="108" spans="1:16" ht="12" customHeight="1">
      <c r="A108" s="220"/>
      <c r="B108" s="184"/>
      <c r="C108" s="316"/>
      <c r="D108" s="332"/>
      <c r="E108" s="333"/>
      <c r="F108" s="213"/>
      <c r="G108" s="334"/>
      <c r="H108" s="213"/>
      <c r="I108" s="334"/>
      <c r="K108" t="s">
        <v>377</v>
      </c>
      <c r="L108" s="329">
        <v>11.65</v>
      </c>
      <c r="M108" s="329" t="s">
        <v>378</v>
      </c>
      <c r="P108" s="188"/>
    </row>
    <row r="109" spans="1:16" ht="14.25" customHeight="1">
      <c r="A109" s="220" t="s">
        <v>424</v>
      </c>
      <c r="B109" s="235" t="s">
        <v>348</v>
      </c>
      <c r="C109" s="332" t="s">
        <v>425</v>
      </c>
      <c r="D109" s="189" t="s">
        <v>473</v>
      </c>
      <c r="E109" s="187">
        <v>46.4</v>
      </c>
      <c r="F109" s="335">
        <f>239.64*5</f>
        <v>1198.1999999999998</v>
      </c>
      <c r="G109" s="274"/>
      <c r="H109" s="305">
        <f>+E109*F109</f>
        <v>55596.47999999999</v>
      </c>
      <c r="I109" s="276">
        <f>+E109*G109</f>
        <v>0</v>
      </c>
      <c r="N109" s="331"/>
      <c r="P109" s="188"/>
    </row>
    <row r="110" spans="1:16" ht="14.25" customHeight="1">
      <c r="A110" s="220"/>
      <c r="B110" s="398"/>
      <c r="C110" s="332"/>
      <c r="D110" s="323"/>
      <c r="E110" s="324"/>
      <c r="F110" s="335"/>
      <c r="G110" s="274"/>
      <c r="H110" s="305"/>
      <c r="I110" s="276"/>
      <c r="N110" s="331"/>
      <c r="P110" s="188"/>
    </row>
    <row r="111" spans="1:16" ht="82.5" customHeight="1">
      <c r="A111" s="220" t="s">
        <v>379</v>
      </c>
      <c r="B111" s="237" t="s">
        <v>331</v>
      </c>
      <c r="C111" s="332" t="s">
        <v>582</v>
      </c>
      <c r="D111" s="189" t="s">
        <v>474</v>
      </c>
      <c r="E111" s="394">
        <v>82.3</v>
      </c>
      <c r="F111" s="335">
        <f>98*239.64</f>
        <v>23484.719999999998</v>
      </c>
      <c r="G111" s="274"/>
      <c r="H111" s="305">
        <f>+E111*F111</f>
        <v>1932792.4559999998</v>
      </c>
      <c r="I111" s="276">
        <f>+E111*G111</f>
        <v>0</v>
      </c>
      <c r="N111" s="331"/>
      <c r="P111" s="188"/>
    </row>
    <row r="112" spans="1:16" ht="12" customHeight="1" thickBot="1">
      <c r="A112" s="336"/>
      <c r="B112" s="337"/>
      <c r="C112" s="338"/>
      <c r="D112" s="339"/>
      <c r="E112" s="340"/>
      <c r="F112" s="341"/>
      <c r="G112" s="342"/>
      <c r="H112" s="343"/>
      <c r="I112" s="344"/>
      <c r="P112" s="188"/>
    </row>
    <row r="113" spans="1:16" ht="12" customHeight="1" thickTop="1">
      <c r="A113" s="27" t="s">
        <v>373</v>
      </c>
      <c r="B113" s="497" t="s">
        <v>381</v>
      </c>
      <c r="C113" s="501"/>
      <c r="D113" s="41"/>
      <c r="E113" s="280"/>
      <c r="F113" s="281"/>
      <c r="G113" s="317"/>
      <c r="H113" s="115">
        <f>SUM(H108:H112)</f>
        <v>1988388.9359999998</v>
      </c>
      <c r="I113" s="153">
        <f>SUM(I108:I112)</f>
        <v>0</v>
      </c>
      <c r="P113" s="188"/>
    </row>
    <row r="114" spans="2:16" ht="12" customHeight="1">
      <c r="B114" s="184"/>
      <c r="D114" s="184"/>
      <c r="E114" s="318"/>
      <c r="F114" s="186"/>
      <c r="G114" s="314"/>
      <c r="H114" s="319"/>
      <c r="I114" s="314"/>
      <c r="P114" s="188">
        <f>+H114/239.64-I114</f>
        <v>0</v>
      </c>
    </row>
    <row r="115" spans="1:16" s="306" customFormat="1" ht="12" customHeight="1">
      <c r="A115" s="197" t="s">
        <v>382</v>
      </c>
      <c r="B115" s="517" t="s">
        <v>383</v>
      </c>
      <c r="C115" s="518"/>
      <c r="D115" s="332"/>
      <c r="E115" s="333"/>
      <c r="F115" s="213"/>
      <c r="G115" s="334"/>
      <c r="H115" s="213"/>
      <c r="I115" s="334"/>
      <c r="P115" s="345">
        <f>+H115/239.64-I115</f>
        <v>0</v>
      </c>
    </row>
    <row r="116" spans="1:16" ht="12" customHeight="1">
      <c r="A116" s="220"/>
      <c r="B116" s="184"/>
      <c r="C116" s="316"/>
      <c r="D116" s="332"/>
      <c r="E116" s="333"/>
      <c r="F116" s="213"/>
      <c r="G116" s="334"/>
      <c r="H116" s="213"/>
      <c r="I116" s="334"/>
      <c r="P116" s="188">
        <f>+H116/239.64-I116</f>
        <v>0</v>
      </c>
    </row>
    <row r="117" spans="1:16" ht="21.75" customHeight="1">
      <c r="A117" s="220" t="s">
        <v>384</v>
      </c>
      <c r="B117" s="235" t="s">
        <v>348</v>
      </c>
      <c r="C117" s="315" t="s">
        <v>385</v>
      </c>
      <c r="D117" s="189" t="s">
        <v>475</v>
      </c>
      <c r="E117" s="187">
        <v>22.02</v>
      </c>
      <c r="F117" s="335">
        <v>950</v>
      </c>
      <c r="G117" s="274"/>
      <c r="H117" s="305">
        <f>+E117*F117</f>
        <v>20919</v>
      </c>
      <c r="I117" s="276">
        <f>+E117*G117</f>
        <v>0</v>
      </c>
      <c r="J117" s="306"/>
      <c r="P117" s="188"/>
    </row>
    <row r="118" spans="1:16" ht="12" customHeight="1">
      <c r="A118" s="220"/>
      <c r="B118" s="184"/>
      <c r="C118" s="316"/>
      <c r="D118" s="346"/>
      <c r="E118" s="324"/>
      <c r="G118" s="314"/>
      <c r="H118" s="24"/>
      <c r="I118" s="314"/>
      <c r="P118" s="188"/>
    </row>
    <row r="119" spans="1:16" ht="24" customHeight="1">
      <c r="A119" s="220" t="s">
        <v>387</v>
      </c>
      <c r="B119" s="235" t="s">
        <v>378</v>
      </c>
      <c r="C119" s="25" t="s">
        <v>388</v>
      </c>
      <c r="D119" s="346" t="s">
        <v>476</v>
      </c>
      <c r="E119" s="324">
        <v>31.38</v>
      </c>
      <c r="F119" s="335">
        <v>2600</v>
      </c>
      <c r="G119" s="274"/>
      <c r="H119" s="305">
        <f>+E119*F119</f>
        <v>81588</v>
      </c>
      <c r="I119" s="276">
        <f>+E119*G119</f>
        <v>0</v>
      </c>
      <c r="P119" s="188"/>
    </row>
    <row r="120" spans="1:16" ht="12" customHeight="1">
      <c r="A120" s="220"/>
      <c r="B120" s="184"/>
      <c r="C120" s="316"/>
      <c r="D120" s="346"/>
      <c r="E120" s="324"/>
      <c r="G120" s="314"/>
      <c r="H120" s="148"/>
      <c r="I120" s="314"/>
      <c r="P120" s="188"/>
    </row>
    <row r="121" spans="1:16" ht="23.25" customHeight="1">
      <c r="A121" s="220" t="s">
        <v>390</v>
      </c>
      <c r="B121" s="235" t="s">
        <v>378</v>
      </c>
      <c r="C121" s="25" t="s">
        <v>391</v>
      </c>
      <c r="D121" s="346" t="s">
        <v>477</v>
      </c>
      <c r="E121" s="324">
        <v>29.06</v>
      </c>
      <c r="F121" s="335">
        <v>2300</v>
      </c>
      <c r="G121" s="274"/>
      <c r="H121" s="305">
        <f>+E121*F121</f>
        <v>66838</v>
      </c>
      <c r="I121" s="276">
        <f>+E121*G121</f>
        <v>0</v>
      </c>
      <c r="P121" s="188"/>
    </row>
    <row r="122" spans="1:16" ht="12" customHeight="1" thickBot="1">
      <c r="A122" s="336"/>
      <c r="B122" s="337"/>
      <c r="C122" s="338"/>
      <c r="D122" s="339"/>
      <c r="E122" s="340"/>
      <c r="F122" s="341"/>
      <c r="G122" s="342"/>
      <c r="H122" s="343"/>
      <c r="I122" s="344"/>
      <c r="P122" s="188">
        <f>+H122/239.64-I122</f>
        <v>0</v>
      </c>
    </row>
    <row r="123" spans="1:16" ht="12" customHeight="1" thickTop="1">
      <c r="A123" s="27" t="s">
        <v>382</v>
      </c>
      <c r="B123" s="497" t="s">
        <v>393</v>
      </c>
      <c r="C123" s="501"/>
      <c r="D123" s="41"/>
      <c r="E123" s="280"/>
      <c r="F123" s="281"/>
      <c r="G123" s="317"/>
      <c r="H123" s="115">
        <f>SUM(H116:H122)</f>
        <v>169345</v>
      </c>
      <c r="I123" s="153">
        <f>SUM(I116:I122)</f>
        <v>0</v>
      </c>
      <c r="P123" s="188">
        <f>+H123/239.64-I123</f>
        <v>706.6641629110333</v>
      </c>
    </row>
    <row r="124" spans="1:16" ht="6" customHeight="1" thickBot="1">
      <c r="A124" s="349"/>
      <c r="D124" s="291"/>
      <c r="E124" s="141"/>
      <c r="F124" s="291"/>
      <c r="G124" s="79"/>
      <c r="H124"/>
      <c r="I124" s="350"/>
      <c r="P124" s="188">
        <f>+H124/239.64-I124</f>
        <v>0</v>
      </c>
    </row>
    <row r="125" spans="1:16" ht="15" customHeight="1" thickBot="1">
      <c r="A125" s="120" t="s">
        <v>343</v>
      </c>
      <c r="B125" s="502" t="s">
        <v>394</v>
      </c>
      <c r="C125" s="535"/>
      <c r="D125" s="297"/>
      <c r="E125" s="510"/>
      <c r="F125" s="536"/>
      <c r="G125" s="163"/>
      <c r="H125" s="163">
        <f>H83+H89+H105+H113+H123</f>
        <v>5471984.936</v>
      </c>
      <c r="I125" s="164">
        <f>I83+I89+I105+I113+I123</f>
        <v>0</v>
      </c>
      <c r="P125" s="188">
        <f>+H125/239.64-I125</f>
        <v>22834.188516107493</v>
      </c>
    </row>
    <row r="126" spans="1:16" ht="15" customHeight="1">
      <c r="A126" s="170"/>
      <c r="B126" s="165"/>
      <c r="C126" s="351"/>
      <c r="D126" s="352"/>
      <c r="E126" s="353"/>
      <c r="F126" s="354"/>
      <c r="G126" s="355"/>
      <c r="H126" s="355"/>
      <c r="I126" s="356"/>
      <c r="P126" s="188"/>
    </row>
    <row r="127" spans="1:126" ht="15" customHeight="1">
      <c r="A127" s="19" t="s">
        <v>5</v>
      </c>
      <c r="B127" s="494" t="s">
        <v>7</v>
      </c>
      <c r="C127" s="495"/>
      <c r="D127" s="292"/>
      <c r="E127" s="298"/>
      <c r="F127" s="299"/>
      <c r="G127" s="299"/>
      <c r="H127" s="268"/>
      <c r="I127" s="357"/>
      <c r="J127" s="301"/>
      <c r="K127" s="301"/>
      <c r="L127" s="301"/>
      <c r="M127" s="301"/>
      <c r="N127" s="301"/>
      <c r="O127" s="301"/>
      <c r="P127" s="188"/>
      <c r="Q127" s="301"/>
      <c r="R127" s="301"/>
      <c r="S127" s="301"/>
      <c r="T127" s="301"/>
      <c r="U127" s="301"/>
      <c r="V127" s="301"/>
      <c r="W127" s="301"/>
      <c r="X127" s="301"/>
      <c r="Y127" s="301"/>
      <c r="Z127" s="301"/>
      <c r="AA127" s="301"/>
      <c r="AB127" s="301"/>
      <c r="AC127" s="301"/>
      <c r="AD127" s="301"/>
      <c r="AE127" s="301"/>
      <c r="AF127" s="301"/>
      <c r="AG127" s="301"/>
      <c r="AH127" s="301"/>
      <c r="AI127" s="301"/>
      <c r="AJ127" s="301"/>
      <c r="AK127" s="301"/>
      <c r="AL127" s="301"/>
      <c r="AM127" s="301"/>
      <c r="AN127" s="301"/>
      <c r="AO127" s="301"/>
      <c r="AP127" s="301"/>
      <c r="AQ127" s="301"/>
      <c r="AR127" s="301"/>
      <c r="AS127" s="301"/>
      <c r="AT127" s="301"/>
      <c r="AU127" s="301"/>
      <c r="AV127" s="301"/>
      <c r="AW127" s="301"/>
      <c r="AX127" s="301"/>
      <c r="AY127" s="301"/>
      <c r="AZ127" s="301"/>
      <c r="BA127" s="301"/>
      <c r="BB127" s="301"/>
      <c r="BC127" s="301"/>
      <c r="BD127" s="301"/>
      <c r="BE127" s="301"/>
      <c r="BF127" s="301"/>
      <c r="BG127" s="301"/>
      <c r="BH127" s="301"/>
      <c r="BI127" s="301"/>
      <c r="BJ127" s="301"/>
      <c r="BK127" s="301"/>
      <c r="BL127" s="301"/>
      <c r="BM127" s="301"/>
      <c r="BN127" s="301"/>
      <c r="BO127" s="301"/>
      <c r="BP127" s="301"/>
      <c r="BQ127" s="301"/>
      <c r="BR127" s="301"/>
      <c r="BS127" s="301"/>
      <c r="BT127" s="301"/>
      <c r="BU127" s="301"/>
      <c r="BV127" s="301"/>
      <c r="BW127" s="301"/>
      <c r="BX127" s="301"/>
      <c r="BY127" s="301"/>
      <c r="BZ127" s="301"/>
      <c r="CA127" s="301"/>
      <c r="CB127" s="301"/>
      <c r="CC127" s="301"/>
      <c r="CD127" s="301"/>
      <c r="CE127" s="301"/>
      <c r="CF127" s="301"/>
      <c r="CG127" s="301"/>
      <c r="CH127" s="301"/>
      <c r="CI127" s="301"/>
      <c r="CJ127" s="301"/>
      <c r="CK127" s="301"/>
      <c r="CL127" s="301"/>
      <c r="CM127" s="301"/>
      <c r="CN127" s="301"/>
      <c r="CO127" s="301"/>
      <c r="CP127" s="301"/>
      <c r="CQ127" s="301"/>
      <c r="CR127" s="301"/>
      <c r="CS127" s="301"/>
      <c r="CT127" s="301"/>
      <c r="CU127" s="301"/>
      <c r="CV127" s="301"/>
      <c r="CW127" s="301"/>
      <c r="CX127" s="301"/>
      <c r="CY127" s="301"/>
      <c r="CZ127" s="301"/>
      <c r="DA127" s="301"/>
      <c r="DB127" s="301"/>
      <c r="DC127" s="301"/>
      <c r="DD127" s="301"/>
      <c r="DE127" s="301"/>
      <c r="DF127" s="301"/>
      <c r="DG127" s="301"/>
      <c r="DH127" s="301"/>
      <c r="DI127" s="301"/>
      <c r="DJ127" s="301"/>
      <c r="DK127" s="301"/>
      <c r="DL127" s="301"/>
      <c r="DM127" s="301"/>
      <c r="DN127" s="301"/>
      <c r="DO127" s="301"/>
      <c r="DP127" s="301"/>
      <c r="DQ127" s="301"/>
      <c r="DR127" s="301"/>
      <c r="DS127" s="301"/>
      <c r="DT127" s="301"/>
      <c r="DU127" s="301"/>
      <c r="DV127" s="301"/>
    </row>
    <row r="128" spans="4:16" ht="12" customHeight="1">
      <c r="D128" s="291"/>
      <c r="E128" s="141"/>
      <c r="F128" s="291"/>
      <c r="G128" s="291"/>
      <c r="I128" s="148"/>
      <c r="P128" s="188"/>
    </row>
    <row r="129" spans="1:126" ht="15" customHeight="1">
      <c r="A129" s="14"/>
      <c r="B129" s="358"/>
      <c r="C129" s="359" t="s">
        <v>395</v>
      </c>
      <c r="D129" s="272"/>
      <c r="E129" s="360"/>
      <c r="F129" s="3"/>
      <c r="G129" s="3"/>
      <c r="H129" s="131"/>
      <c r="I129" s="172"/>
      <c r="J129" s="282"/>
      <c r="K129" s="282"/>
      <c r="L129" s="10"/>
      <c r="M129" s="286"/>
      <c r="N129" s="301"/>
      <c r="O129" s="301"/>
      <c r="P129" s="188"/>
      <c r="Q129" s="301"/>
      <c r="R129" s="301"/>
      <c r="S129" s="301"/>
      <c r="T129" s="301"/>
      <c r="U129" s="301"/>
      <c r="V129" s="301"/>
      <c r="W129" s="301"/>
      <c r="X129" s="301"/>
      <c r="Y129" s="301"/>
      <c r="Z129" s="301"/>
      <c r="AA129" s="301"/>
      <c r="AB129" s="301"/>
      <c r="AC129" s="301"/>
      <c r="AD129" s="301"/>
      <c r="AE129" s="301"/>
      <c r="AF129" s="301"/>
      <c r="AG129" s="301"/>
      <c r="AH129" s="301"/>
      <c r="AI129" s="301"/>
      <c r="AJ129" s="301"/>
      <c r="AK129" s="301"/>
      <c r="AL129" s="301"/>
      <c r="AM129" s="301"/>
      <c r="AN129" s="301"/>
      <c r="AO129" s="301"/>
      <c r="AP129" s="301"/>
      <c r="AQ129" s="301"/>
      <c r="AR129" s="301"/>
      <c r="AS129" s="301"/>
      <c r="AT129" s="301"/>
      <c r="AU129" s="301"/>
      <c r="AV129" s="301"/>
      <c r="AW129" s="301"/>
      <c r="AX129" s="301"/>
      <c r="AY129" s="301"/>
      <c r="AZ129" s="301"/>
      <c r="BA129" s="301"/>
      <c r="BB129" s="301"/>
      <c r="BC129" s="301"/>
      <c r="BD129" s="301"/>
      <c r="BE129" s="301"/>
      <c r="BF129" s="301"/>
      <c r="BG129" s="301"/>
      <c r="BH129" s="301"/>
      <c r="BI129" s="301"/>
      <c r="BJ129" s="301"/>
      <c r="BK129" s="301"/>
      <c r="BL129" s="301"/>
      <c r="BM129" s="301"/>
      <c r="BN129" s="301"/>
      <c r="BO129" s="301"/>
      <c r="BP129" s="301"/>
      <c r="BQ129" s="301"/>
      <c r="BR129" s="301"/>
      <c r="BS129" s="301"/>
      <c r="BT129" s="301"/>
      <c r="BU129" s="301"/>
      <c r="BV129" s="301"/>
      <c r="BW129" s="301"/>
      <c r="BX129" s="301"/>
      <c r="BY129" s="301"/>
      <c r="BZ129" s="301"/>
      <c r="CA129" s="301"/>
      <c r="CB129" s="301"/>
      <c r="CC129" s="301"/>
      <c r="CD129" s="301"/>
      <c r="CE129" s="301"/>
      <c r="CF129" s="301"/>
      <c r="CG129" s="301"/>
      <c r="CH129" s="301"/>
      <c r="CI129" s="301"/>
      <c r="CJ129" s="301"/>
      <c r="CK129" s="301"/>
      <c r="CL129" s="301"/>
      <c r="CM129" s="301"/>
      <c r="CN129" s="301"/>
      <c r="CO129" s="301"/>
      <c r="CP129" s="301"/>
      <c r="CQ129" s="301"/>
      <c r="CR129" s="301"/>
      <c r="CS129" s="301"/>
      <c r="CT129" s="301"/>
      <c r="CU129" s="301"/>
      <c r="CV129" s="301"/>
      <c r="CW129" s="301"/>
      <c r="CX129" s="301"/>
      <c r="CY129" s="301"/>
      <c r="CZ129" s="301"/>
      <c r="DA129" s="301"/>
      <c r="DB129" s="301"/>
      <c r="DC129" s="301"/>
      <c r="DD129" s="301"/>
      <c r="DE129" s="301"/>
      <c r="DF129" s="301"/>
      <c r="DG129" s="301"/>
      <c r="DH129" s="301"/>
      <c r="DI129" s="301"/>
      <c r="DJ129" s="301"/>
      <c r="DK129" s="301"/>
      <c r="DL129" s="301"/>
      <c r="DM129" s="301"/>
      <c r="DN129" s="301"/>
      <c r="DO129" s="301"/>
      <c r="DP129" s="301"/>
      <c r="DQ129" s="301"/>
      <c r="DR129" s="301"/>
      <c r="DS129" s="301"/>
      <c r="DT129" s="301"/>
      <c r="DU129" s="301"/>
      <c r="DV129" s="301"/>
    </row>
    <row r="130" spans="4:16" ht="12" customHeight="1" thickBot="1">
      <c r="D130" s="285"/>
      <c r="E130" s="141"/>
      <c r="F130" s="285"/>
      <c r="G130" s="285"/>
      <c r="I130" s="148"/>
      <c r="M130" s="286"/>
      <c r="P130" s="188"/>
    </row>
    <row r="131" spans="1:16" ht="15" customHeight="1" thickBot="1">
      <c r="A131" s="120" t="s">
        <v>5</v>
      </c>
      <c r="B131" s="502" t="s">
        <v>92</v>
      </c>
      <c r="C131" s="535"/>
      <c r="D131" s="284"/>
      <c r="E131" s="508"/>
      <c r="F131" s="537"/>
      <c r="G131" s="284"/>
      <c r="H131" s="163">
        <v>0</v>
      </c>
      <c r="I131" s="164">
        <v>0</v>
      </c>
      <c r="M131" s="286"/>
      <c r="P131" s="188"/>
    </row>
    <row r="132" spans="1:16" ht="15" customHeight="1">
      <c r="A132" s="313"/>
      <c r="B132" s="313"/>
      <c r="C132" s="313"/>
      <c r="D132" s="361"/>
      <c r="E132" s="362"/>
      <c r="F132" s="361"/>
      <c r="G132" s="361"/>
      <c r="H132" s="363"/>
      <c r="I132" s="148"/>
      <c r="P132" s="188">
        <f aca="true" t="shared" si="2" ref="P132:P145">+H132/239.64-I132</f>
        <v>0</v>
      </c>
    </row>
    <row r="133" spans="1:126" ht="15" customHeight="1">
      <c r="A133" s="19" t="s">
        <v>93</v>
      </c>
      <c r="B133" s="494" t="s">
        <v>94</v>
      </c>
      <c r="C133" s="534"/>
      <c r="D133" s="265"/>
      <c r="E133" s="266"/>
      <c r="F133" s="267"/>
      <c r="G133" s="267"/>
      <c r="H133" s="268"/>
      <c r="I133" s="156"/>
      <c r="J133" s="1"/>
      <c r="K133" s="1"/>
      <c r="L133" s="1"/>
      <c r="M133" s="1"/>
      <c r="N133" s="1"/>
      <c r="O133" s="1"/>
      <c r="P133" s="188">
        <f t="shared" si="2"/>
        <v>0</v>
      </c>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row>
    <row r="134" spans="4:16" ht="12" customHeight="1">
      <c r="D134" s="285"/>
      <c r="E134" s="141"/>
      <c r="F134" s="285"/>
      <c r="G134" s="285"/>
      <c r="I134" s="148"/>
      <c r="P134" s="188">
        <f t="shared" si="2"/>
        <v>0</v>
      </c>
    </row>
    <row r="135" spans="1:126" s="17" customFormat="1" ht="24.75" customHeight="1">
      <c r="A135" s="14" t="s">
        <v>97</v>
      </c>
      <c r="B135" s="491" t="s">
        <v>106</v>
      </c>
      <c r="C135" s="492"/>
      <c r="D135" s="265"/>
      <c r="E135" s="140"/>
      <c r="F135" s="12"/>
      <c r="G135" s="12"/>
      <c r="H135" s="78"/>
      <c r="I135" s="158"/>
      <c r="J135" s="13"/>
      <c r="K135" s="13"/>
      <c r="L135" s="13"/>
      <c r="M135" s="16"/>
      <c r="N135" s="16"/>
      <c r="O135" s="16"/>
      <c r="P135" s="188">
        <f t="shared" si="2"/>
        <v>0</v>
      </c>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row>
    <row r="136" spans="1:126" s="17" customFormat="1" ht="12" customHeight="1">
      <c r="A136" s="14"/>
      <c r="B136" s="51"/>
      <c r="C136" s="34"/>
      <c r="D136" s="265"/>
      <c r="E136" s="140"/>
      <c r="F136" s="12"/>
      <c r="G136" s="12"/>
      <c r="H136" s="78"/>
      <c r="I136" s="158"/>
      <c r="J136" s="13"/>
      <c r="K136" s="13"/>
      <c r="L136" s="13"/>
      <c r="M136" s="16"/>
      <c r="N136" s="16"/>
      <c r="O136" s="16"/>
      <c r="P136" s="188">
        <f t="shared" si="2"/>
        <v>0</v>
      </c>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row>
    <row r="137" spans="1:16" ht="12" customHeight="1">
      <c r="A137" s="20" t="s">
        <v>98</v>
      </c>
      <c r="B137" s="20" t="s">
        <v>99</v>
      </c>
      <c r="C137" s="25" t="s">
        <v>100</v>
      </c>
      <c r="D137" s="25"/>
      <c r="E137" s="135">
        <v>50</v>
      </c>
      <c r="F137" s="275">
        <v>7189</v>
      </c>
      <c r="G137" s="274"/>
      <c r="H137" s="275">
        <f>E137*F137</f>
        <v>359450</v>
      </c>
      <c r="I137" s="276">
        <f>+E137*G137</f>
        <v>0</v>
      </c>
      <c r="P137" s="188">
        <f t="shared" si="2"/>
        <v>1499.9582707394427</v>
      </c>
    </row>
    <row r="138" spans="1:16" ht="12" customHeight="1">
      <c r="A138" s="20"/>
      <c r="B138" s="20"/>
      <c r="C138" s="25"/>
      <c r="D138" s="25"/>
      <c r="E138" s="135"/>
      <c r="F138" s="275"/>
      <c r="G138" s="275"/>
      <c r="H138" s="275"/>
      <c r="I138" s="276"/>
      <c r="P138" s="188">
        <f t="shared" si="2"/>
        <v>0</v>
      </c>
    </row>
    <row r="139" spans="1:16" ht="12" customHeight="1">
      <c r="A139" s="50" t="s">
        <v>101</v>
      </c>
      <c r="B139" s="20" t="s">
        <v>99</v>
      </c>
      <c r="C139" s="25" t="s">
        <v>111</v>
      </c>
      <c r="D139" s="25"/>
      <c r="E139" s="135">
        <v>16</v>
      </c>
      <c r="F139" s="273">
        <v>210000</v>
      </c>
      <c r="G139" s="274"/>
      <c r="H139" s="275">
        <f>E139*F139</f>
        <v>3360000</v>
      </c>
      <c r="I139" s="276">
        <f>+E139*G139</f>
        <v>0</v>
      </c>
      <c r="P139" s="188">
        <f t="shared" si="2"/>
        <v>14021.031547320983</v>
      </c>
    </row>
    <row r="140" spans="1:16" ht="12" customHeight="1">
      <c r="A140" s="25"/>
      <c r="B140" s="20"/>
      <c r="C140" s="25"/>
      <c r="D140" s="25"/>
      <c r="E140" s="135"/>
      <c r="F140" s="273"/>
      <c r="G140" s="275"/>
      <c r="H140" s="275"/>
      <c r="I140" s="276"/>
      <c r="P140" s="188">
        <f t="shared" si="2"/>
        <v>0</v>
      </c>
    </row>
    <row r="141" spans="1:16" ht="22.5" customHeight="1">
      <c r="A141" s="20" t="s">
        <v>104</v>
      </c>
      <c r="B141" s="20" t="s">
        <v>44</v>
      </c>
      <c r="C141" s="25" t="s">
        <v>105</v>
      </c>
      <c r="D141" s="25"/>
      <c r="E141" s="135">
        <v>1</v>
      </c>
      <c r="F141" s="273">
        <v>340000</v>
      </c>
      <c r="G141" s="274"/>
      <c r="H141" s="275">
        <f>E141*F141</f>
        <v>340000</v>
      </c>
      <c r="I141" s="276">
        <f>+E141*G141</f>
        <v>0</v>
      </c>
      <c r="P141" s="188">
        <f t="shared" si="2"/>
        <v>1418.7948589550995</v>
      </c>
    </row>
    <row r="142" spans="1:16" ht="13.5" thickBot="1">
      <c r="A142" s="26"/>
      <c r="B142" s="178"/>
      <c r="C142" s="36"/>
      <c r="D142" s="36"/>
      <c r="E142" s="179"/>
      <c r="F142" s="364"/>
      <c r="G142" s="365"/>
      <c r="H142" s="364"/>
      <c r="I142" s="366"/>
      <c r="P142" s="188">
        <f t="shared" si="2"/>
        <v>0</v>
      </c>
    </row>
    <row r="143" spans="1:126" ht="24.75" customHeight="1" thickTop="1">
      <c r="A143" s="29" t="s">
        <v>97</v>
      </c>
      <c r="B143" s="497" t="s">
        <v>107</v>
      </c>
      <c r="C143" s="501"/>
      <c r="D143" s="182"/>
      <c r="E143" s="280"/>
      <c r="F143" s="281"/>
      <c r="G143" s="281"/>
      <c r="H143" s="177">
        <f>SUM(H135:H142)</f>
        <v>4059450</v>
      </c>
      <c r="I143" s="154">
        <f>SUM(I135:I142)</f>
        <v>0</v>
      </c>
      <c r="J143" s="282"/>
      <c r="K143" s="330"/>
      <c r="L143" s="10"/>
      <c r="M143" s="1"/>
      <c r="N143" s="1"/>
      <c r="O143" s="1"/>
      <c r="P143" s="188">
        <f t="shared" si="2"/>
        <v>16939.784677015523</v>
      </c>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row>
    <row r="144" spans="9:16" ht="6" customHeight="1" thickBot="1">
      <c r="I144" s="148"/>
      <c r="P144" s="188">
        <f t="shared" si="2"/>
        <v>0</v>
      </c>
    </row>
    <row r="145" spans="1:16" ht="15" customHeight="1" thickBot="1">
      <c r="A145" s="120" t="s">
        <v>108</v>
      </c>
      <c r="B145" s="502" t="s">
        <v>109</v>
      </c>
      <c r="C145" s="535"/>
      <c r="D145" s="297"/>
      <c r="E145" s="510"/>
      <c r="F145" s="536"/>
      <c r="G145" s="163"/>
      <c r="H145" s="163">
        <f>+H143</f>
        <v>4059450</v>
      </c>
      <c r="I145" s="164">
        <f>+I143</f>
        <v>0</v>
      </c>
      <c r="K145" s="163"/>
      <c r="P145" s="188">
        <f t="shared" si="2"/>
        <v>16939.784677015523</v>
      </c>
    </row>
    <row r="146" spans="1:9" ht="12.75">
      <c r="A146" s="321"/>
      <c r="B146" s="321"/>
      <c r="C146" s="321"/>
      <c r="D146" s="321"/>
      <c r="E146" s="367"/>
      <c r="F146" s="321"/>
      <c r="G146" s="321"/>
      <c r="H146" s="368"/>
      <c r="I146" s="321"/>
    </row>
    <row r="147" spans="1:9" ht="12.75">
      <c r="A147" s="321"/>
      <c r="B147" s="321"/>
      <c r="C147" s="321"/>
      <c r="D147" s="321"/>
      <c r="E147" s="367"/>
      <c r="F147" s="321"/>
      <c r="G147" s="321"/>
      <c r="H147" s="368"/>
      <c r="I147" s="321"/>
    </row>
    <row r="148" spans="1:9" ht="12.75">
      <c r="A148" s="321"/>
      <c r="B148" s="321"/>
      <c r="C148" s="321"/>
      <c r="D148" s="321"/>
      <c r="E148" s="367"/>
      <c r="F148" s="321"/>
      <c r="G148" s="321"/>
      <c r="H148" s="368"/>
      <c r="I148" s="321"/>
    </row>
    <row r="149" spans="1:9" ht="12.75">
      <c r="A149" s="321"/>
      <c r="B149" s="321"/>
      <c r="C149" s="321"/>
      <c r="D149" s="321"/>
      <c r="E149" s="367"/>
      <c r="F149" s="321"/>
      <c r="G149" s="321"/>
      <c r="H149" s="368"/>
      <c r="I149" s="321"/>
    </row>
    <row r="150" spans="1:9" ht="12.75">
      <c r="A150" s="321"/>
      <c r="B150" s="321"/>
      <c r="C150" s="321"/>
      <c r="D150" s="321"/>
      <c r="E150" s="367"/>
      <c r="F150" s="321"/>
      <c r="G150" s="321"/>
      <c r="H150" s="368"/>
      <c r="I150" s="321"/>
    </row>
    <row r="151" spans="1:9" ht="12.75">
      <c r="A151" s="321"/>
      <c r="B151" s="321"/>
      <c r="C151" s="321"/>
      <c r="D151" s="321"/>
      <c r="E151" s="367"/>
      <c r="F151" s="321"/>
      <c r="G151" s="321"/>
      <c r="H151" s="368"/>
      <c r="I151" s="321"/>
    </row>
    <row r="152" spans="1:9" ht="12.75">
      <c r="A152" s="321"/>
      <c r="B152" s="321"/>
      <c r="C152" s="321"/>
      <c r="D152" s="321"/>
      <c r="E152" s="367"/>
      <c r="F152" s="321"/>
      <c r="G152" s="321"/>
      <c r="H152" s="368"/>
      <c r="I152" s="321"/>
    </row>
  </sheetData>
  <sheetProtection/>
  <mergeCells count="53">
    <mergeCell ref="A1:A2"/>
    <mergeCell ref="B1:B2"/>
    <mergeCell ref="C1:C2"/>
    <mergeCell ref="E1:E2"/>
    <mergeCell ref="F1:F2"/>
    <mergeCell ref="G1:G2"/>
    <mergeCell ref="H1:H2"/>
    <mergeCell ref="I1:I2"/>
    <mergeCell ref="B3:C3"/>
    <mergeCell ref="B5:C5"/>
    <mergeCell ref="B9:C9"/>
    <mergeCell ref="B10:C10"/>
    <mergeCell ref="B11:C11"/>
    <mergeCell ref="E11:F11"/>
    <mergeCell ref="B13:C13"/>
    <mergeCell ref="B15:C15"/>
    <mergeCell ref="B25:C25"/>
    <mergeCell ref="B27:C27"/>
    <mergeCell ref="B31:C31"/>
    <mergeCell ref="B33:C33"/>
    <mergeCell ref="B37:C37"/>
    <mergeCell ref="B39:C39"/>
    <mergeCell ref="B45:C45"/>
    <mergeCell ref="B47:C47"/>
    <mergeCell ref="B59:C59"/>
    <mergeCell ref="B61:C61"/>
    <mergeCell ref="E61:F61"/>
    <mergeCell ref="B63:C63"/>
    <mergeCell ref="B65:C65"/>
    <mergeCell ref="B69:C69"/>
    <mergeCell ref="B71:C71"/>
    <mergeCell ref="E71:F71"/>
    <mergeCell ref="B73:C73"/>
    <mergeCell ref="B75:C75"/>
    <mergeCell ref="B83:C83"/>
    <mergeCell ref="B85:C85"/>
    <mergeCell ref="E131:F131"/>
    <mergeCell ref="B89:C89"/>
    <mergeCell ref="B91:C91"/>
    <mergeCell ref="B105:C105"/>
    <mergeCell ref="B107:C107"/>
    <mergeCell ref="B113:C113"/>
    <mergeCell ref="B115:C115"/>
    <mergeCell ref="B133:C133"/>
    <mergeCell ref="B135:C135"/>
    <mergeCell ref="B143:C143"/>
    <mergeCell ref="B145:C145"/>
    <mergeCell ref="E145:F145"/>
    <mergeCell ref="B123:C123"/>
    <mergeCell ref="B125:C125"/>
    <mergeCell ref="E125:F125"/>
    <mergeCell ref="B127:C127"/>
    <mergeCell ref="B131:C131"/>
  </mergeCells>
  <printOptions/>
  <pageMargins left="1.1811023622047245" right="0.1968503937007874" top="0.984251968503937" bottom="0.35433070866141736" header="0.31496062992125984" footer="0.1968503937007874"/>
  <pageSetup firstPageNumber="16" useFirstPageNumber="1" horizontalDpi="600" verticalDpi="600" orientation="portrait" paperSize="9"/>
  <headerFooter alignWithMargins="0">
    <oddHeader>&amp;L
              Objekt: cesta R3-653, odsek 1363 Sodražica - Hrib (km 9,826 - km 10,575)
              Del objekta: PODPORNI ZID 2 
           &amp;C&amp;"Arial,Krepko"&amp;12PREDRAČUN&amp;Rst.&amp;P</oddHeader>
  </headerFooter>
  <rowBreaks count="2" manualBreakCount="2">
    <brk id="51" max="8" man="1"/>
    <brk id="131" max="8" man="1"/>
  </rowBreaks>
</worksheet>
</file>

<file path=xl/worksheets/sheet8.xml><?xml version="1.0" encoding="utf-8"?>
<worksheet xmlns="http://schemas.openxmlformats.org/spreadsheetml/2006/main" xmlns:r="http://schemas.openxmlformats.org/officeDocument/2006/relationships">
  <dimension ref="A1:L1829"/>
  <sheetViews>
    <sheetView zoomScale="150" zoomScaleNormal="150" zoomScalePageLayoutView="0" workbookViewId="0" topLeftCell="A1">
      <selection activeCell="M14" sqref="M14"/>
    </sheetView>
  </sheetViews>
  <sheetFormatPr defaultColWidth="9.140625" defaultRowHeight="12.75"/>
  <cols>
    <col min="1" max="1" width="6.140625" style="387" customWidth="1"/>
    <col min="2" max="2" width="36.28125" style="386" customWidth="1"/>
    <col min="3" max="3" width="7.7109375" style="388" customWidth="1"/>
    <col min="4" max="4" width="10.7109375" style="389" customWidth="1"/>
    <col min="5" max="5" width="15.7109375" style="390" hidden="1" customWidth="1"/>
    <col min="6" max="6" width="15.7109375" style="390" customWidth="1"/>
    <col min="7" max="7" width="10.28125" style="385" customWidth="1"/>
    <col min="8" max="9" width="10.28125" style="385" hidden="1" customWidth="1"/>
    <col min="10" max="16384" width="9.140625" style="385" customWidth="1"/>
  </cols>
  <sheetData>
    <row r="1" spans="1:6" s="81" customFormat="1" ht="19.5" customHeight="1" thickBot="1">
      <c r="A1" s="106" t="s">
        <v>34</v>
      </c>
      <c r="B1" s="369" t="s">
        <v>35</v>
      </c>
      <c r="C1" s="108"/>
      <c r="D1" s="109"/>
      <c r="E1" s="110" t="s">
        <v>119</v>
      </c>
      <c r="F1" s="110" t="s">
        <v>120</v>
      </c>
    </row>
    <row r="2" spans="1:7" s="83" customFormat="1" ht="15.75" customHeight="1">
      <c r="A2" s="105"/>
      <c r="B2" s="111"/>
      <c r="C2" s="370"/>
      <c r="D2" s="113"/>
      <c r="E2" s="114"/>
      <c r="F2" s="114"/>
      <c r="G2" s="82"/>
    </row>
    <row r="3" spans="1:9" s="83" customFormat="1" ht="15.75" customHeight="1">
      <c r="A3" s="22" t="s">
        <v>37</v>
      </c>
      <c r="B3" s="104" t="s">
        <v>45</v>
      </c>
      <c r="C3" s="371"/>
      <c r="D3" s="372"/>
      <c r="E3" s="115">
        <f>'[1]PZ1-cene'!H11</f>
        <v>380000</v>
      </c>
      <c r="F3" s="153">
        <f>PZ2!I11</f>
        <v>0</v>
      </c>
      <c r="H3" s="83">
        <f aca="true" t="shared" si="0" ref="H3:H13">+F3*239.64</f>
        <v>0</v>
      </c>
      <c r="I3" s="373">
        <f aca="true" t="shared" si="1" ref="I3:I13">+H3-E3</f>
        <v>-380000</v>
      </c>
    </row>
    <row r="4" spans="1:9" s="83" customFormat="1" ht="15.75" customHeight="1">
      <c r="A4" s="22" t="s">
        <v>24</v>
      </c>
      <c r="B4" s="104" t="s">
        <v>46</v>
      </c>
      <c r="C4" s="371"/>
      <c r="D4" s="372"/>
      <c r="E4" s="115">
        <f>'[1]PZ1-cene'!H59</f>
        <v>738407.5179999999</v>
      </c>
      <c r="F4" s="153">
        <f>PZ2!I61</f>
        <v>0</v>
      </c>
      <c r="H4" s="83">
        <f t="shared" si="0"/>
        <v>0</v>
      </c>
      <c r="I4" s="373">
        <f t="shared" si="1"/>
        <v>-738407.5179999999</v>
      </c>
    </row>
    <row r="5" spans="1:9" s="83" customFormat="1" ht="15.75" customHeight="1">
      <c r="A5" s="22" t="s">
        <v>87</v>
      </c>
      <c r="B5" s="104" t="s">
        <v>48</v>
      </c>
      <c r="C5" s="371"/>
      <c r="D5" s="372"/>
      <c r="E5" s="115">
        <f>'[1]PZ1-cene'!H69</f>
        <v>106400</v>
      </c>
      <c r="F5" s="153">
        <f>PZ2!I71</f>
        <v>0</v>
      </c>
      <c r="H5" s="83">
        <f t="shared" si="0"/>
        <v>0</v>
      </c>
      <c r="I5" s="373">
        <f t="shared" si="1"/>
        <v>-106400</v>
      </c>
    </row>
    <row r="6" spans="1:9" s="83" customFormat="1" ht="15.75" customHeight="1">
      <c r="A6" s="22" t="s">
        <v>343</v>
      </c>
      <c r="B6" s="104" t="s">
        <v>396</v>
      </c>
      <c r="C6" s="371"/>
      <c r="D6" s="372"/>
      <c r="E6" s="115">
        <f>'[1]PZ1-cene'!H123</f>
        <v>7635069.767999999</v>
      </c>
      <c r="F6" s="153">
        <f>PZ2!I125</f>
        <v>0</v>
      </c>
      <c r="H6" s="83">
        <f t="shared" si="0"/>
        <v>0</v>
      </c>
      <c r="I6" s="373">
        <f t="shared" si="1"/>
        <v>-7635069.767999999</v>
      </c>
    </row>
    <row r="7" spans="1:9" s="83" customFormat="1" ht="15.75" customHeight="1">
      <c r="A7" s="22" t="s">
        <v>5</v>
      </c>
      <c r="B7" s="104" t="s">
        <v>49</v>
      </c>
      <c r="C7" s="371"/>
      <c r="D7" s="372"/>
      <c r="E7" s="115">
        <f>'[1]PZ1-cene'!H124</f>
        <v>0</v>
      </c>
      <c r="F7" s="153">
        <f>PZ2!I131</f>
        <v>0</v>
      </c>
      <c r="I7" s="373"/>
    </row>
    <row r="8" spans="1:9" s="83" customFormat="1" ht="15.75" customHeight="1">
      <c r="A8" s="11" t="s">
        <v>93</v>
      </c>
      <c r="B8" s="51" t="s">
        <v>50</v>
      </c>
      <c r="C8" s="374"/>
      <c r="D8" s="375"/>
      <c r="E8" s="131">
        <f>'[1]PZ1-cene'!H145</f>
        <v>1159450</v>
      </c>
      <c r="F8" s="172">
        <f>PZ2!I145</f>
        <v>0</v>
      </c>
      <c r="H8" s="83">
        <f t="shared" si="0"/>
        <v>0</v>
      </c>
      <c r="I8" s="373">
        <f t="shared" si="1"/>
        <v>-1159450</v>
      </c>
    </row>
    <row r="9" spans="1:9" s="83" customFormat="1" ht="15.75" customHeight="1" thickBot="1">
      <c r="A9" s="376"/>
      <c r="B9" s="104" t="s">
        <v>323</v>
      </c>
      <c r="C9" s="371"/>
      <c r="D9" s="372"/>
      <c r="E9" s="115">
        <f>+E8*0.05</f>
        <v>57972.5</v>
      </c>
      <c r="F9" s="153">
        <f>SUM(F3:F8)*0.1</f>
        <v>0</v>
      </c>
      <c r="H9" s="83">
        <f>+F9*239.64</f>
        <v>0</v>
      </c>
      <c r="I9" s="373">
        <f>+H9-E9</f>
        <v>-57972.5</v>
      </c>
    </row>
    <row r="10" spans="1:9" s="83" customFormat="1" ht="15.75" customHeight="1" thickBot="1">
      <c r="A10" s="117"/>
      <c r="B10" s="532" t="s">
        <v>51</v>
      </c>
      <c r="C10" s="533"/>
      <c r="D10" s="116"/>
      <c r="E10" s="175">
        <f>SUM(E3:E8)</f>
        <v>10019327.285999998</v>
      </c>
      <c r="F10" s="171">
        <f>SUM(F3:F9)</f>
        <v>0</v>
      </c>
      <c r="H10" s="83">
        <f t="shared" si="0"/>
        <v>0</v>
      </c>
      <c r="I10" s="373">
        <f t="shared" si="1"/>
        <v>-10019327.285999998</v>
      </c>
    </row>
    <row r="11" spans="1:9" s="83" customFormat="1" ht="15.75" customHeight="1" thickBot="1">
      <c r="A11" s="174"/>
      <c r="B11" s="51" t="s">
        <v>268</v>
      </c>
      <c r="C11" s="374"/>
      <c r="D11" s="375"/>
      <c r="E11" s="131" t="e">
        <f>#REF!*0.2</f>
        <v>#REF!</v>
      </c>
      <c r="F11" s="172">
        <f>F10*0.22</f>
        <v>0</v>
      </c>
      <c r="G11" s="373"/>
      <c r="H11" s="83">
        <f t="shared" si="0"/>
        <v>0</v>
      </c>
      <c r="I11" s="373" t="e">
        <f t="shared" si="1"/>
        <v>#REF!</v>
      </c>
    </row>
    <row r="12" spans="1:9" s="83" customFormat="1" ht="15.75" customHeight="1" thickBot="1">
      <c r="A12" s="117"/>
      <c r="B12" s="532" t="s">
        <v>51</v>
      </c>
      <c r="C12" s="533"/>
      <c r="D12" s="116"/>
      <c r="E12" s="175" t="e">
        <f>SUM(E11:E11)</f>
        <v>#REF!</v>
      </c>
      <c r="F12" s="171">
        <f>SUM(F10:F11)</f>
        <v>0</v>
      </c>
      <c r="H12" s="83">
        <f t="shared" si="0"/>
        <v>0</v>
      </c>
      <c r="I12" s="373" t="e">
        <f t="shared" si="1"/>
        <v>#REF!</v>
      </c>
    </row>
    <row r="13" spans="1:10" s="83" customFormat="1" ht="15.75" customHeight="1">
      <c r="A13" s="87"/>
      <c r="B13" s="88"/>
      <c r="C13" s="377"/>
      <c r="G13" s="373"/>
      <c r="H13" s="373">
        <f t="shared" si="0"/>
        <v>0</v>
      </c>
      <c r="I13" s="373">
        <f t="shared" si="1"/>
        <v>0</v>
      </c>
      <c r="J13" s="373"/>
    </row>
    <row r="14" spans="1:3" s="83" customFormat="1" ht="15.75" customHeight="1">
      <c r="A14" s="87"/>
      <c r="B14" s="88"/>
      <c r="C14" s="377"/>
    </row>
    <row r="15" spans="1:3" s="83" customFormat="1" ht="15.75" customHeight="1">
      <c r="A15" s="87"/>
      <c r="B15" s="88"/>
      <c r="C15" s="377"/>
    </row>
    <row r="16" spans="1:3" s="83" customFormat="1" ht="15.75" customHeight="1">
      <c r="A16" s="87"/>
      <c r="B16" s="88"/>
      <c r="C16" s="377"/>
    </row>
    <row r="17" spans="1:3" s="83" customFormat="1" ht="15.75" customHeight="1">
      <c r="A17" s="87"/>
      <c r="B17" s="88"/>
      <c r="C17" s="377"/>
    </row>
    <row r="18" spans="1:3" s="83" customFormat="1" ht="11.25">
      <c r="A18" s="87"/>
      <c r="B18" s="88"/>
      <c r="C18" s="377"/>
    </row>
    <row r="19" spans="1:3" s="83" customFormat="1" ht="11.25">
      <c r="A19" s="87"/>
      <c r="B19" s="88"/>
      <c r="C19" s="377"/>
    </row>
    <row r="20" spans="1:3" s="83" customFormat="1" ht="11.25">
      <c r="A20" s="87"/>
      <c r="B20" s="88"/>
      <c r="C20" s="377"/>
    </row>
    <row r="21" spans="1:3" s="83" customFormat="1" ht="11.25">
      <c r="A21" s="87"/>
      <c r="B21" s="88"/>
      <c r="C21" s="377"/>
    </row>
    <row r="22" spans="1:3" s="83" customFormat="1" ht="11.25">
      <c r="A22" s="87"/>
      <c r="B22" s="88"/>
      <c r="C22" s="377"/>
    </row>
    <row r="23" spans="1:3" s="83" customFormat="1" ht="11.25">
      <c r="A23" s="87"/>
      <c r="B23" s="88"/>
      <c r="C23" s="377"/>
    </row>
    <row r="24" spans="1:3" s="83" customFormat="1" ht="11.25">
      <c r="A24" s="87"/>
      <c r="B24" s="88"/>
      <c r="C24" s="377"/>
    </row>
    <row r="25" spans="1:3" s="83" customFormat="1" ht="11.25">
      <c r="A25" s="87"/>
      <c r="B25" s="88"/>
      <c r="C25" s="377"/>
    </row>
    <row r="26" spans="1:3" s="380" customFormat="1" ht="11.25">
      <c r="A26" s="378"/>
      <c r="B26" s="379"/>
      <c r="C26" s="374"/>
    </row>
    <row r="27" spans="1:3" s="380" customFormat="1" ht="11.25">
      <c r="A27" s="378"/>
      <c r="B27" s="379"/>
      <c r="C27" s="374"/>
    </row>
    <row r="28" spans="1:3" s="380" customFormat="1" ht="11.25">
      <c r="A28" s="378"/>
      <c r="B28" s="379"/>
      <c r="C28" s="374"/>
    </row>
    <row r="29" spans="1:3" s="380" customFormat="1" ht="11.25">
      <c r="A29" s="378"/>
      <c r="B29" s="379"/>
      <c r="C29" s="374"/>
    </row>
    <row r="30" spans="1:3" s="380" customFormat="1" ht="11.25">
      <c r="A30" s="378"/>
      <c r="B30" s="379"/>
      <c r="C30" s="374"/>
    </row>
    <row r="31" spans="1:3" s="380" customFormat="1" ht="11.25">
      <c r="A31" s="378"/>
      <c r="B31" s="379"/>
      <c r="C31" s="374"/>
    </row>
    <row r="32" spans="1:3" s="380" customFormat="1" ht="11.25">
      <c r="A32" s="378"/>
      <c r="B32" s="379"/>
      <c r="C32" s="374"/>
    </row>
    <row r="33" spans="1:3" s="380" customFormat="1" ht="11.25">
      <c r="A33" s="378"/>
      <c r="B33" s="379"/>
      <c r="C33" s="374"/>
    </row>
    <row r="34" spans="1:3" s="380" customFormat="1" ht="11.25">
      <c r="A34" s="378"/>
      <c r="B34" s="379"/>
      <c r="C34" s="374"/>
    </row>
    <row r="35" spans="1:3" s="380" customFormat="1" ht="11.25">
      <c r="A35" s="378"/>
      <c r="B35" s="379"/>
      <c r="C35" s="374"/>
    </row>
    <row r="36" spans="1:3" s="380" customFormat="1" ht="11.25">
      <c r="A36" s="378"/>
      <c r="B36" s="379"/>
      <c r="C36" s="374"/>
    </row>
    <row r="37" spans="1:3" s="380" customFormat="1" ht="11.25">
      <c r="A37" s="378"/>
      <c r="B37" s="379"/>
      <c r="C37" s="374"/>
    </row>
    <row r="38" spans="1:3" s="380" customFormat="1" ht="11.25">
      <c r="A38" s="378"/>
      <c r="B38" s="379"/>
      <c r="C38" s="374"/>
    </row>
    <row r="39" spans="1:7" s="381" customFormat="1" ht="11.25">
      <c r="A39" s="378"/>
      <c r="B39" s="379"/>
      <c r="C39" s="374"/>
      <c r="D39" s="380"/>
      <c r="E39" s="380"/>
      <c r="F39" s="380"/>
      <c r="G39" s="380"/>
    </row>
    <row r="40" spans="1:3" s="381" customFormat="1" ht="11.25">
      <c r="A40" s="382"/>
      <c r="B40" s="383"/>
      <c r="C40" s="384"/>
    </row>
    <row r="41" spans="1:3" s="381" customFormat="1" ht="11.25">
      <c r="A41" s="382"/>
      <c r="B41" s="383"/>
      <c r="C41" s="384"/>
    </row>
    <row r="42" spans="1:3" s="381" customFormat="1" ht="11.25">
      <c r="A42" s="382"/>
      <c r="B42" s="383"/>
      <c r="C42" s="384"/>
    </row>
    <row r="43" spans="1:3" s="381" customFormat="1" ht="11.25">
      <c r="A43" s="382"/>
      <c r="B43" s="383"/>
      <c r="C43" s="384"/>
    </row>
    <row r="44" spans="1:3" s="381" customFormat="1" ht="11.25">
      <c r="A44" s="382"/>
      <c r="B44" s="383"/>
      <c r="C44" s="384"/>
    </row>
    <row r="45" spans="1:3" s="381" customFormat="1" ht="11.25">
      <c r="A45" s="382"/>
      <c r="B45" s="383"/>
      <c r="C45" s="384"/>
    </row>
    <row r="46" spans="1:3" s="381" customFormat="1" ht="11.25">
      <c r="A46" s="382"/>
      <c r="B46" s="383"/>
      <c r="C46" s="384"/>
    </row>
    <row r="47" spans="1:3" s="381" customFormat="1" ht="11.25">
      <c r="A47" s="382"/>
      <c r="B47" s="383"/>
      <c r="C47" s="384"/>
    </row>
    <row r="48" spans="1:3" s="381" customFormat="1" ht="11.25">
      <c r="A48" s="382"/>
      <c r="B48" s="383"/>
      <c r="C48" s="384"/>
    </row>
    <row r="49" spans="1:3" s="381" customFormat="1" ht="11.25">
      <c r="A49" s="382"/>
      <c r="B49" s="383"/>
      <c r="C49" s="384"/>
    </row>
    <row r="50" spans="1:3" s="381" customFormat="1" ht="11.25">
      <c r="A50" s="382"/>
      <c r="B50" s="383"/>
      <c r="C50" s="384"/>
    </row>
    <row r="51" spans="1:3" s="381" customFormat="1" ht="11.25">
      <c r="A51" s="382"/>
      <c r="B51" s="383"/>
      <c r="C51" s="384"/>
    </row>
    <row r="52" spans="1:3" s="381" customFormat="1" ht="11.25">
      <c r="A52" s="382"/>
      <c r="B52" s="383"/>
      <c r="C52" s="384"/>
    </row>
    <row r="53" spans="1:3" s="381" customFormat="1" ht="11.25">
      <c r="A53" s="382"/>
      <c r="B53" s="383"/>
      <c r="C53" s="384"/>
    </row>
    <row r="54" spans="1:3" s="381" customFormat="1" ht="11.25">
      <c r="A54" s="382"/>
      <c r="B54" s="383"/>
      <c r="C54" s="384"/>
    </row>
    <row r="55" spans="1:3" s="381" customFormat="1" ht="11.25">
      <c r="A55" s="382"/>
      <c r="B55" s="383"/>
      <c r="C55" s="384"/>
    </row>
    <row r="56" spans="1:3" s="381" customFormat="1" ht="11.25">
      <c r="A56" s="382"/>
      <c r="B56" s="383"/>
      <c r="C56" s="384"/>
    </row>
    <row r="57" spans="1:3" s="381" customFormat="1" ht="11.25">
      <c r="A57" s="382"/>
      <c r="B57" s="383"/>
      <c r="C57" s="384"/>
    </row>
    <row r="58" spans="1:3" s="381" customFormat="1" ht="11.25">
      <c r="A58" s="382"/>
      <c r="B58" s="383"/>
      <c r="C58" s="384"/>
    </row>
    <row r="59" spans="1:3" s="381" customFormat="1" ht="11.25">
      <c r="A59" s="382"/>
      <c r="B59" s="383"/>
      <c r="C59" s="384"/>
    </row>
    <row r="60" spans="1:3" s="381" customFormat="1" ht="11.25">
      <c r="A60" s="382"/>
      <c r="B60" s="383"/>
      <c r="C60" s="384"/>
    </row>
    <row r="61" spans="1:3" s="381" customFormat="1" ht="11.25">
      <c r="A61" s="382"/>
      <c r="B61" s="383"/>
      <c r="C61" s="384"/>
    </row>
    <row r="62" spans="1:3" s="381" customFormat="1" ht="11.25">
      <c r="A62" s="382"/>
      <c r="B62" s="383"/>
      <c r="C62" s="384"/>
    </row>
    <row r="63" spans="1:3" s="381" customFormat="1" ht="11.25">
      <c r="A63" s="382"/>
      <c r="B63" s="383"/>
      <c r="C63" s="384"/>
    </row>
    <row r="64" spans="1:3" s="381" customFormat="1" ht="11.25">
      <c r="A64" s="382"/>
      <c r="B64" s="383"/>
      <c r="C64" s="384"/>
    </row>
    <row r="65" spans="1:3" s="381" customFormat="1" ht="11.25">
      <c r="A65" s="382"/>
      <c r="B65" s="383"/>
      <c r="C65" s="384"/>
    </row>
    <row r="66" spans="1:3" s="381" customFormat="1" ht="11.25">
      <c r="A66" s="382"/>
      <c r="B66" s="383"/>
      <c r="C66" s="384"/>
    </row>
    <row r="67" spans="1:3" s="381" customFormat="1" ht="11.25">
      <c r="A67" s="382"/>
      <c r="B67" s="383"/>
      <c r="C67" s="384"/>
    </row>
    <row r="68" spans="1:3" s="381" customFormat="1" ht="11.25">
      <c r="A68" s="382"/>
      <c r="B68" s="383"/>
      <c r="C68" s="384"/>
    </row>
    <row r="69" spans="1:3" s="381" customFormat="1" ht="11.25">
      <c r="A69" s="382"/>
      <c r="B69" s="383"/>
      <c r="C69" s="384"/>
    </row>
    <row r="70" spans="1:3" s="381" customFormat="1" ht="11.25">
      <c r="A70" s="382"/>
      <c r="B70" s="383"/>
      <c r="C70" s="384"/>
    </row>
    <row r="71" spans="1:3" s="381" customFormat="1" ht="11.25">
      <c r="A71" s="382"/>
      <c r="B71" s="383"/>
      <c r="C71" s="384"/>
    </row>
    <row r="72" spans="1:3" s="381" customFormat="1" ht="11.25">
      <c r="A72" s="382"/>
      <c r="B72" s="383"/>
      <c r="C72" s="384"/>
    </row>
    <row r="73" spans="1:3" s="381" customFormat="1" ht="11.25">
      <c r="A73" s="382"/>
      <c r="B73" s="383"/>
      <c r="C73" s="384"/>
    </row>
    <row r="74" spans="1:3" s="381" customFormat="1" ht="11.25">
      <c r="A74" s="382"/>
      <c r="B74" s="383"/>
      <c r="C74" s="384"/>
    </row>
    <row r="75" spans="1:3" s="381" customFormat="1" ht="11.25">
      <c r="A75" s="382"/>
      <c r="B75" s="383"/>
      <c r="C75" s="384"/>
    </row>
    <row r="76" spans="1:3" s="381" customFormat="1" ht="11.25">
      <c r="A76" s="382"/>
      <c r="B76" s="383"/>
      <c r="C76" s="384"/>
    </row>
    <row r="77" spans="1:3" s="381" customFormat="1" ht="11.25">
      <c r="A77" s="382"/>
      <c r="B77" s="383"/>
      <c r="C77" s="384"/>
    </row>
    <row r="78" spans="1:3" s="381" customFormat="1" ht="11.25">
      <c r="A78" s="382"/>
      <c r="B78" s="383"/>
      <c r="C78" s="384"/>
    </row>
    <row r="79" spans="1:7" s="381" customFormat="1" ht="11.25">
      <c r="A79" s="382"/>
      <c r="B79" s="383"/>
      <c r="C79" s="384"/>
      <c r="G79" s="381">
        <f>G10+G77</f>
        <v>0</v>
      </c>
    </row>
    <row r="80" spans="1:3" s="381" customFormat="1" ht="11.25">
      <c r="A80" s="382"/>
      <c r="B80" s="383"/>
      <c r="C80" s="384"/>
    </row>
    <row r="81" spans="1:3" s="381" customFormat="1" ht="11.25">
      <c r="A81" s="382"/>
      <c r="B81" s="383"/>
      <c r="C81" s="384"/>
    </row>
    <row r="82" spans="1:3" s="381" customFormat="1" ht="11.25">
      <c r="A82" s="382"/>
      <c r="B82" s="383"/>
      <c r="C82" s="384"/>
    </row>
    <row r="83" spans="1:3" s="381" customFormat="1" ht="11.25">
      <c r="A83" s="382"/>
      <c r="B83" s="383"/>
      <c r="C83" s="384"/>
    </row>
    <row r="84" spans="1:3" s="381" customFormat="1" ht="11.25">
      <c r="A84" s="382"/>
      <c r="B84" s="383"/>
      <c r="C84" s="384"/>
    </row>
    <row r="85" spans="1:3" s="381" customFormat="1" ht="11.25">
      <c r="A85" s="382"/>
      <c r="B85" s="383"/>
      <c r="C85" s="384"/>
    </row>
    <row r="86" spans="1:3" s="381" customFormat="1" ht="11.25">
      <c r="A86" s="382"/>
      <c r="B86" s="383"/>
      <c r="C86" s="384"/>
    </row>
    <row r="87" spans="1:3" s="381" customFormat="1" ht="11.25">
      <c r="A87" s="382"/>
      <c r="B87" s="383"/>
      <c r="C87" s="384"/>
    </row>
    <row r="88" spans="1:3" s="381" customFormat="1" ht="11.25">
      <c r="A88" s="382"/>
      <c r="B88" s="383"/>
      <c r="C88" s="384"/>
    </row>
    <row r="89" spans="1:3" s="381" customFormat="1" ht="11.25">
      <c r="A89" s="382"/>
      <c r="B89" s="383"/>
      <c r="C89" s="384"/>
    </row>
    <row r="90" spans="1:3" s="381" customFormat="1" ht="11.25">
      <c r="A90" s="382"/>
      <c r="B90" s="383"/>
      <c r="C90" s="384"/>
    </row>
    <row r="91" spans="1:3" s="381" customFormat="1" ht="11.25">
      <c r="A91" s="382"/>
      <c r="B91" s="383"/>
      <c r="C91" s="384"/>
    </row>
    <row r="92" spans="1:3" s="381" customFormat="1" ht="11.25">
      <c r="A92" s="382"/>
      <c r="B92" s="383"/>
      <c r="C92" s="384"/>
    </row>
    <row r="93" spans="1:3" s="381" customFormat="1" ht="11.25">
      <c r="A93" s="382"/>
      <c r="B93" s="383"/>
      <c r="C93" s="384"/>
    </row>
    <row r="94" spans="1:3" s="381" customFormat="1" ht="11.25">
      <c r="A94" s="382"/>
      <c r="B94" s="383"/>
      <c r="C94" s="384"/>
    </row>
    <row r="95" spans="1:3" s="381" customFormat="1" ht="11.25">
      <c r="A95" s="382"/>
      <c r="B95" s="383"/>
      <c r="C95" s="384"/>
    </row>
    <row r="96" spans="1:3" s="381" customFormat="1" ht="11.25">
      <c r="A96" s="382"/>
      <c r="B96" s="383"/>
      <c r="C96" s="384"/>
    </row>
    <row r="97" spans="1:3" s="381" customFormat="1" ht="11.25">
      <c r="A97" s="382"/>
      <c r="B97" s="383"/>
      <c r="C97" s="384"/>
    </row>
    <row r="98" spans="1:3" s="381" customFormat="1" ht="11.25">
      <c r="A98" s="382"/>
      <c r="B98" s="383"/>
      <c r="C98" s="384"/>
    </row>
    <row r="99" spans="1:3" s="381" customFormat="1" ht="11.25">
      <c r="A99" s="382"/>
      <c r="B99" s="383"/>
      <c r="C99" s="384"/>
    </row>
    <row r="100" spans="1:3" s="381" customFormat="1" ht="11.25">
      <c r="A100" s="382"/>
      <c r="B100" s="383"/>
      <c r="C100" s="384"/>
    </row>
    <row r="101" spans="1:3" s="381" customFormat="1" ht="11.25">
      <c r="A101" s="382"/>
      <c r="B101" s="383"/>
      <c r="C101" s="384"/>
    </row>
    <row r="102" spans="1:3" s="381" customFormat="1" ht="11.25">
      <c r="A102" s="382"/>
      <c r="B102" s="383"/>
      <c r="C102" s="384"/>
    </row>
    <row r="103" spans="1:3" s="381" customFormat="1" ht="11.25">
      <c r="A103" s="382"/>
      <c r="B103" s="383"/>
      <c r="C103" s="384"/>
    </row>
    <row r="104" spans="1:3" s="381" customFormat="1" ht="11.25">
      <c r="A104" s="382"/>
      <c r="B104" s="383"/>
      <c r="C104" s="384"/>
    </row>
    <row r="105" spans="1:3" s="381" customFormat="1" ht="11.25">
      <c r="A105" s="382"/>
      <c r="B105" s="383"/>
      <c r="C105" s="384"/>
    </row>
    <row r="106" spans="1:3" s="381" customFormat="1" ht="11.25">
      <c r="A106" s="382"/>
      <c r="B106" s="383"/>
      <c r="C106" s="384"/>
    </row>
    <row r="107" spans="1:3" s="381" customFormat="1" ht="11.25">
      <c r="A107" s="382"/>
      <c r="B107" s="383"/>
      <c r="C107" s="384"/>
    </row>
    <row r="108" spans="1:3" s="381" customFormat="1" ht="11.25">
      <c r="A108" s="382"/>
      <c r="B108" s="383"/>
      <c r="C108" s="384"/>
    </row>
    <row r="109" spans="1:3" s="381" customFormat="1" ht="11.25">
      <c r="A109" s="382"/>
      <c r="B109" s="383"/>
      <c r="C109" s="384"/>
    </row>
    <row r="110" spans="1:3" s="381" customFormat="1" ht="11.25">
      <c r="A110" s="382"/>
      <c r="B110" s="383"/>
      <c r="C110" s="384"/>
    </row>
    <row r="111" spans="1:3" s="381" customFormat="1" ht="11.25">
      <c r="A111" s="382"/>
      <c r="B111" s="383"/>
      <c r="C111" s="384"/>
    </row>
    <row r="112" spans="1:3" s="381" customFormat="1" ht="11.25">
      <c r="A112" s="382"/>
      <c r="B112" s="383"/>
      <c r="C112" s="384"/>
    </row>
    <row r="113" spans="1:3" s="381" customFormat="1" ht="11.25">
      <c r="A113" s="382"/>
      <c r="B113" s="383"/>
      <c r="C113" s="384"/>
    </row>
    <row r="114" spans="1:3" s="381" customFormat="1" ht="11.25">
      <c r="A114" s="382"/>
      <c r="B114" s="383"/>
      <c r="C114" s="384"/>
    </row>
    <row r="115" spans="1:3" s="381" customFormat="1" ht="11.25">
      <c r="A115" s="382"/>
      <c r="B115" s="383"/>
      <c r="C115" s="384"/>
    </row>
    <row r="116" spans="1:3" s="381" customFormat="1" ht="11.25">
      <c r="A116" s="382"/>
      <c r="B116" s="383"/>
      <c r="C116" s="384"/>
    </row>
    <row r="117" spans="1:3" s="381" customFormat="1" ht="11.25">
      <c r="A117" s="382"/>
      <c r="B117" s="383"/>
      <c r="C117" s="384"/>
    </row>
    <row r="118" spans="1:3" s="381" customFormat="1" ht="11.25">
      <c r="A118" s="382"/>
      <c r="B118" s="383"/>
      <c r="C118" s="384"/>
    </row>
    <row r="119" spans="1:3" s="381" customFormat="1" ht="11.25">
      <c r="A119" s="382"/>
      <c r="B119" s="383"/>
      <c r="C119" s="384"/>
    </row>
    <row r="120" spans="1:3" s="381" customFormat="1" ht="11.25">
      <c r="A120" s="382"/>
      <c r="B120" s="383"/>
      <c r="C120" s="384"/>
    </row>
    <row r="121" spans="1:3" s="381" customFormat="1" ht="11.25">
      <c r="A121" s="382"/>
      <c r="B121" s="383"/>
      <c r="C121" s="384"/>
    </row>
    <row r="122" spans="1:3" s="381" customFormat="1" ht="11.25">
      <c r="A122" s="382"/>
      <c r="B122" s="383"/>
      <c r="C122" s="384"/>
    </row>
    <row r="123" spans="1:3" s="381" customFormat="1" ht="11.25">
      <c r="A123" s="382"/>
      <c r="B123" s="383"/>
      <c r="C123" s="384"/>
    </row>
    <row r="124" spans="1:3" s="381" customFormat="1" ht="11.25">
      <c r="A124" s="382"/>
      <c r="B124" s="383"/>
      <c r="C124" s="384"/>
    </row>
    <row r="125" spans="1:3" s="381" customFormat="1" ht="11.25">
      <c r="A125" s="382"/>
      <c r="B125" s="383"/>
      <c r="C125" s="384"/>
    </row>
    <row r="126" spans="1:3" s="381" customFormat="1" ht="11.25">
      <c r="A126" s="382"/>
      <c r="B126" s="383"/>
      <c r="C126" s="384"/>
    </row>
    <row r="127" spans="1:3" s="381" customFormat="1" ht="11.25">
      <c r="A127" s="382"/>
      <c r="B127" s="383"/>
      <c r="C127" s="384"/>
    </row>
    <row r="128" spans="1:3" s="381" customFormat="1" ht="11.25">
      <c r="A128" s="382"/>
      <c r="B128" s="383"/>
      <c r="C128" s="384"/>
    </row>
    <row r="129" spans="1:3" s="381" customFormat="1" ht="11.25">
      <c r="A129" s="382"/>
      <c r="B129" s="383"/>
      <c r="C129" s="384"/>
    </row>
    <row r="130" spans="1:3" s="381" customFormat="1" ht="11.25">
      <c r="A130" s="382"/>
      <c r="B130" s="383"/>
      <c r="C130" s="384"/>
    </row>
    <row r="131" spans="1:3" s="381" customFormat="1" ht="11.25">
      <c r="A131" s="382"/>
      <c r="B131" s="383"/>
      <c r="C131" s="384"/>
    </row>
    <row r="132" spans="1:3" s="381" customFormat="1" ht="11.25">
      <c r="A132" s="382"/>
      <c r="B132" s="383"/>
      <c r="C132" s="384"/>
    </row>
    <row r="133" spans="1:3" s="381" customFormat="1" ht="11.25">
      <c r="A133" s="382"/>
      <c r="B133" s="383"/>
      <c r="C133" s="384"/>
    </row>
    <row r="134" spans="1:3" s="381" customFormat="1" ht="11.25">
      <c r="A134" s="382"/>
      <c r="B134" s="383"/>
      <c r="C134" s="384"/>
    </row>
    <row r="135" spans="1:3" s="381" customFormat="1" ht="11.25">
      <c r="A135" s="382"/>
      <c r="B135" s="383"/>
      <c r="C135" s="384"/>
    </row>
    <row r="136" spans="1:3" s="381" customFormat="1" ht="11.25">
      <c r="A136" s="382"/>
      <c r="B136" s="383"/>
      <c r="C136" s="384"/>
    </row>
    <row r="137" spans="1:3" s="381" customFormat="1" ht="11.25">
      <c r="A137" s="382"/>
      <c r="B137" s="383"/>
      <c r="C137" s="384"/>
    </row>
    <row r="138" spans="1:3" s="381" customFormat="1" ht="11.25">
      <c r="A138" s="382"/>
      <c r="B138" s="383"/>
      <c r="C138" s="384"/>
    </row>
    <row r="139" spans="1:3" s="381" customFormat="1" ht="11.25">
      <c r="A139" s="382"/>
      <c r="B139" s="383"/>
      <c r="C139" s="384"/>
    </row>
    <row r="140" spans="1:3" s="381" customFormat="1" ht="11.25">
      <c r="A140" s="382"/>
      <c r="B140" s="383"/>
      <c r="C140" s="384"/>
    </row>
    <row r="141" spans="1:3" s="381" customFormat="1" ht="11.25">
      <c r="A141" s="382"/>
      <c r="B141" s="383"/>
      <c r="C141" s="384"/>
    </row>
    <row r="142" spans="1:3" s="381" customFormat="1" ht="11.25">
      <c r="A142" s="382"/>
      <c r="B142" s="383"/>
      <c r="C142" s="384"/>
    </row>
    <row r="143" spans="1:3" s="381" customFormat="1" ht="11.25">
      <c r="A143" s="382"/>
      <c r="B143" s="383"/>
      <c r="C143" s="384"/>
    </row>
    <row r="144" spans="1:3" s="381" customFormat="1" ht="11.25">
      <c r="A144" s="382"/>
      <c r="B144" s="383"/>
      <c r="C144" s="384"/>
    </row>
    <row r="145" spans="1:3" s="381" customFormat="1" ht="11.25">
      <c r="A145" s="382"/>
      <c r="B145" s="383"/>
      <c r="C145" s="384"/>
    </row>
    <row r="146" spans="1:3" s="381" customFormat="1" ht="11.25">
      <c r="A146" s="382"/>
      <c r="B146" s="383"/>
      <c r="C146" s="384"/>
    </row>
    <row r="147" spans="1:3" s="381" customFormat="1" ht="11.25">
      <c r="A147" s="382"/>
      <c r="B147" s="383"/>
      <c r="C147" s="384"/>
    </row>
    <row r="148" spans="1:3" s="381" customFormat="1" ht="11.25">
      <c r="A148" s="382"/>
      <c r="B148" s="383"/>
      <c r="C148" s="384"/>
    </row>
    <row r="149" spans="1:3" s="381" customFormat="1" ht="11.25">
      <c r="A149" s="382"/>
      <c r="B149" s="383"/>
      <c r="C149" s="384"/>
    </row>
    <row r="150" spans="1:3" s="381" customFormat="1" ht="11.25">
      <c r="A150" s="382"/>
      <c r="B150" s="383"/>
      <c r="C150" s="384"/>
    </row>
    <row r="151" spans="1:3" s="381" customFormat="1" ht="11.25">
      <c r="A151" s="382"/>
      <c r="B151" s="383"/>
      <c r="C151" s="384"/>
    </row>
    <row r="152" spans="1:3" s="381" customFormat="1" ht="11.25">
      <c r="A152" s="382"/>
      <c r="B152" s="383"/>
      <c r="C152" s="384"/>
    </row>
    <row r="153" spans="1:3" s="381" customFormat="1" ht="11.25">
      <c r="A153" s="382"/>
      <c r="B153" s="383"/>
      <c r="C153" s="384"/>
    </row>
    <row r="154" spans="1:3" s="381" customFormat="1" ht="11.25">
      <c r="A154" s="382"/>
      <c r="B154" s="383"/>
      <c r="C154" s="384"/>
    </row>
    <row r="155" spans="1:3" s="381" customFormat="1" ht="11.25">
      <c r="A155" s="382"/>
      <c r="B155" s="383"/>
      <c r="C155" s="384"/>
    </row>
    <row r="156" spans="1:3" s="381" customFormat="1" ht="11.25">
      <c r="A156" s="382"/>
      <c r="B156" s="383"/>
      <c r="C156" s="384"/>
    </row>
    <row r="157" spans="1:3" s="381" customFormat="1" ht="11.25">
      <c r="A157" s="382"/>
      <c r="B157" s="383"/>
      <c r="C157" s="384"/>
    </row>
    <row r="158" spans="1:3" s="381" customFormat="1" ht="11.25">
      <c r="A158" s="382"/>
      <c r="B158" s="383"/>
      <c r="C158" s="384"/>
    </row>
    <row r="159" spans="1:3" s="381" customFormat="1" ht="11.25">
      <c r="A159" s="382"/>
      <c r="B159" s="383"/>
      <c r="C159" s="384"/>
    </row>
    <row r="160" spans="1:3" s="381" customFormat="1" ht="11.25">
      <c r="A160" s="382"/>
      <c r="B160" s="383"/>
      <c r="C160" s="384"/>
    </row>
    <row r="161" spans="1:3" s="381" customFormat="1" ht="11.25">
      <c r="A161" s="382"/>
      <c r="B161" s="383"/>
      <c r="C161" s="384"/>
    </row>
    <row r="162" spans="1:3" s="381" customFormat="1" ht="11.25">
      <c r="A162" s="382"/>
      <c r="B162" s="383"/>
      <c r="C162" s="384"/>
    </row>
    <row r="163" spans="1:3" s="381" customFormat="1" ht="11.25">
      <c r="A163" s="382"/>
      <c r="B163" s="383"/>
      <c r="C163" s="384"/>
    </row>
    <row r="164" spans="1:3" s="381" customFormat="1" ht="11.25">
      <c r="A164" s="382"/>
      <c r="B164" s="383"/>
      <c r="C164" s="384"/>
    </row>
    <row r="165" spans="1:3" s="381" customFormat="1" ht="11.25">
      <c r="A165" s="382"/>
      <c r="B165" s="383"/>
      <c r="C165" s="384"/>
    </row>
    <row r="166" spans="1:3" s="381" customFormat="1" ht="11.25">
      <c r="A166" s="382"/>
      <c r="B166" s="383"/>
      <c r="C166" s="384"/>
    </row>
    <row r="167" spans="1:3" s="381" customFormat="1" ht="11.25">
      <c r="A167" s="382"/>
      <c r="B167" s="383"/>
      <c r="C167" s="384"/>
    </row>
    <row r="168" spans="1:3" s="381" customFormat="1" ht="11.25">
      <c r="A168" s="382"/>
      <c r="B168" s="383"/>
      <c r="C168" s="384"/>
    </row>
    <row r="169" spans="1:3" s="381" customFormat="1" ht="11.25">
      <c r="A169" s="382"/>
      <c r="B169" s="383"/>
      <c r="C169" s="384"/>
    </row>
    <row r="170" spans="1:3" s="381" customFormat="1" ht="11.25">
      <c r="A170" s="382"/>
      <c r="B170" s="383"/>
      <c r="C170" s="384"/>
    </row>
    <row r="171" spans="1:3" s="381" customFormat="1" ht="11.25">
      <c r="A171" s="382"/>
      <c r="B171" s="383"/>
      <c r="C171" s="384"/>
    </row>
    <row r="172" spans="1:3" s="381" customFormat="1" ht="11.25">
      <c r="A172" s="382"/>
      <c r="B172" s="383"/>
      <c r="C172" s="384"/>
    </row>
    <row r="173" spans="1:3" s="381" customFormat="1" ht="11.25">
      <c r="A173" s="382"/>
      <c r="B173" s="383"/>
      <c r="C173" s="384"/>
    </row>
    <row r="174" spans="1:3" s="381" customFormat="1" ht="11.25">
      <c r="A174" s="382"/>
      <c r="B174" s="383"/>
      <c r="C174" s="384"/>
    </row>
    <row r="175" spans="1:3" s="381" customFormat="1" ht="11.25">
      <c r="A175" s="382"/>
      <c r="B175" s="383"/>
      <c r="C175" s="384"/>
    </row>
    <row r="176" spans="1:3" s="381" customFormat="1" ht="11.25">
      <c r="A176" s="382"/>
      <c r="B176" s="383"/>
      <c r="C176" s="384"/>
    </row>
    <row r="177" spans="1:3" s="381" customFormat="1" ht="11.25">
      <c r="A177" s="382"/>
      <c r="B177" s="383"/>
      <c r="C177" s="384"/>
    </row>
    <row r="178" spans="1:3" s="381" customFormat="1" ht="11.25">
      <c r="A178" s="382"/>
      <c r="B178" s="383"/>
      <c r="C178" s="384"/>
    </row>
    <row r="179" spans="1:3" s="381" customFormat="1" ht="11.25">
      <c r="A179" s="382"/>
      <c r="B179" s="383"/>
      <c r="C179" s="384"/>
    </row>
    <row r="180" spans="1:3" s="381" customFormat="1" ht="11.25">
      <c r="A180" s="382"/>
      <c r="B180" s="383"/>
      <c r="C180" s="384"/>
    </row>
    <row r="181" spans="1:3" s="381" customFormat="1" ht="11.25">
      <c r="A181" s="382"/>
      <c r="B181" s="383"/>
      <c r="C181" s="384"/>
    </row>
    <row r="182" spans="1:3" s="381" customFormat="1" ht="11.25">
      <c r="A182" s="382"/>
      <c r="B182" s="383"/>
      <c r="C182" s="384"/>
    </row>
    <row r="183" spans="1:3" s="381" customFormat="1" ht="11.25">
      <c r="A183" s="382"/>
      <c r="B183" s="383"/>
      <c r="C183" s="384"/>
    </row>
    <row r="184" spans="1:3" s="381" customFormat="1" ht="11.25">
      <c r="A184" s="382"/>
      <c r="B184" s="383"/>
      <c r="C184" s="384"/>
    </row>
    <row r="185" spans="1:3" s="381" customFormat="1" ht="11.25">
      <c r="A185" s="382"/>
      <c r="B185" s="383"/>
      <c r="C185" s="384"/>
    </row>
    <row r="186" spans="1:3" s="381" customFormat="1" ht="11.25">
      <c r="A186" s="382"/>
      <c r="B186" s="383"/>
      <c r="C186" s="384"/>
    </row>
    <row r="187" spans="1:3" s="381" customFormat="1" ht="11.25">
      <c r="A187" s="382"/>
      <c r="B187" s="383"/>
      <c r="C187" s="384"/>
    </row>
    <row r="188" spans="1:3" s="381" customFormat="1" ht="11.25">
      <c r="A188" s="382"/>
      <c r="B188" s="383"/>
      <c r="C188" s="384"/>
    </row>
    <row r="189" spans="1:3" s="381" customFormat="1" ht="11.25">
      <c r="A189" s="382"/>
      <c r="B189" s="383"/>
      <c r="C189" s="384"/>
    </row>
    <row r="190" spans="1:3" s="381" customFormat="1" ht="11.25">
      <c r="A190" s="382"/>
      <c r="B190" s="383"/>
      <c r="C190" s="384"/>
    </row>
    <row r="191" spans="1:3" s="381" customFormat="1" ht="11.25">
      <c r="A191" s="382"/>
      <c r="B191" s="383"/>
      <c r="C191" s="384"/>
    </row>
    <row r="192" spans="1:3" s="381" customFormat="1" ht="11.25">
      <c r="A192" s="382"/>
      <c r="B192" s="383"/>
      <c r="C192" s="384"/>
    </row>
    <row r="193" spans="1:3" s="381" customFormat="1" ht="11.25">
      <c r="A193" s="382"/>
      <c r="B193" s="383"/>
      <c r="C193" s="384"/>
    </row>
    <row r="194" spans="1:3" s="381" customFormat="1" ht="11.25">
      <c r="A194" s="382"/>
      <c r="B194" s="383"/>
      <c r="C194" s="384"/>
    </row>
    <row r="195" spans="1:3" s="381" customFormat="1" ht="11.25">
      <c r="A195" s="382"/>
      <c r="B195" s="383"/>
      <c r="C195" s="384"/>
    </row>
    <row r="196" spans="1:3" s="381" customFormat="1" ht="11.25">
      <c r="A196" s="382"/>
      <c r="B196" s="383"/>
      <c r="C196" s="384"/>
    </row>
    <row r="197" spans="1:3" s="381" customFormat="1" ht="11.25">
      <c r="A197" s="382"/>
      <c r="B197" s="383"/>
      <c r="C197" s="384"/>
    </row>
    <row r="198" spans="1:3" s="381" customFormat="1" ht="11.25">
      <c r="A198" s="382"/>
      <c r="B198" s="383"/>
      <c r="C198" s="384"/>
    </row>
    <row r="199" spans="1:3" s="381" customFormat="1" ht="11.25">
      <c r="A199" s="382"/>
      <c r="B199" s="383"/>
      <c r="C199" s="384"/>
    </row>
    <row r="200" spans="1:3" s="381" customFormat="1" ht="11.25">
      <c r="A200" s="382"/>
      <c r="B200" s="383"/>
      <c r="C200" s="384"/>
    </row>
    <row r="201" spans="1:3" s="381" customFormat="1" ht="11.25">
      <c r="A201" s="382"/>
      <c r="B201" s="383"/>
      <c r="C201" s="384"/>
    </row>
    <row r="202" spans="1:3" s="381" customFormat="1" ht="11.25">
      <c r="A202" s="382"/>
      <c r="B202" s="383"/>
      <c r="C202" s="384"/>
    </row>
    <row r="203" spans="1:3" s="381" customFormat="1" ht="11.25">
      <c r="A203" s="382"/>
      <c r="B203" s="383"/>
      <c r="C203" s="384"/>
    </row>
    <row r="204" spans="1:3" s="381" customFormat="1" ht="11.25">
      <c r="A204" s="382"/>
      <c r="B204" s="383"/>
      <c r="C204" s="384"/>
    </row>
    <row r="205" spans="1:3" s="381" customFormat="1" ht="11.25">
      <c r="A205" s="382"/>
      <c r="B205" s="383"/>
      <c r="C205" s="384"/>
    </row>
    <row r="206" spans="1:3" s="381" customFormat="1" ht="11.25">
      <c r="A206" s="382"/>
      <c r="B206" s="383"/>
      <c r="C206" s="384"/>
    </row>
    <row r="207" spans="1:3" s="381" customFormat="1" ht="11.25">
      <c r="A207" s="382"/>
      <c r="B207" s="383"/>
      <c r="C207" s="384"/>
    </row>
    <row r="208" spans="1:3" s="381" customFormat="1" ht="11.25">
      <c r="A208" s="382"/>
      <c r="B208" s="383"/>
      <c r="C208" s="384"/>
    </row>
    <row r="209" spans="1:3" s="381" customFormat="1" ht="11.25">
      <c r="A209" s="382"/>
      <c r="B209" s="383"/>
      <c r="C209" s="384"/>
    </row>
    <row r="210" spans="1:3" s="381" customFormat="1" ht="11.25">
      <c r="A210" s="382"/>
      <c r="B210" s="383"/>
      <c r="C210" s="384"/>
    </row>
    <row r="211" spans="1:3" s="381" customFormat="1" ht="11.25">
      <c r="A211" s="382"/>
      <c r="B211" s="383"/>
      <c r="C211" s="384"/>
    </row>
    <row r="212" spans="1:3" s="381" customFormat="1" ht="11.25">
      <c r="A212" s="382"/>
      <c r="B212" s="383"/>
      <c r="C212" s="384"/>
    </row>
    <row r="213" spans="1:3" s="381" customFormat="1" ht="11.25">
      <c r="A213" s="382"/>
      <c r="B213" s="383"/>
      <c r="C213" s="384"/>
    </row>
    <row r="214" spans="1:3" s="381" customFormat="1" ht="11.25">
      <c r="A214" s="382"/>
      <c r="B214" s="383"/>
      <c r="C214" s="384"/>
    </row>
    <row r="215" spans="1:3" s="381" customFormat="1" ht="11.25">
      <c r="A215" s="382"/>
      <c r="B215" s="383"/>
      <c r="C215" s="384"/>
    </row>
    <row r="216" spans="1:3" s="381" customFormat="1" ht="11.25">
      <c r="A216" s="382"/>
      <c r="B216" s="383"/>
      <c r="C216" s="384"/>
    </row>
    <row r="217" spans="1:3" s="381" customFormat="1" ht="11.25">
      <c r="A217" s="382"/>
      <c r="B217" s="383"/>
      <c r="C217" s="384"/>
    </row>
    <row r="218" spans="1:3" s="381" customFormat="1" ht="11.25">
      <c r="A218" s="382"/>
      <c r="B218" s="383"/>
      <c r="C218" s="384"/>
    </row>
    <row r="219" spans="1:3" s="381" customFormat="1" ht="11.25">
      <c r="A219" s="382"/>
      <c r="B219" s="383"/>
      <c r="C219" s="384"/>
    </row>
    <row r="220" spans="1:3" s="381" customFormat="1" ht="11.25">
      <c r="A220" s="382"/>
      <c r="B220" s="383"/>
      <c r="C220" s="384"/>
    </row>
    <row r="221" spans="1:3" s="381" customFormat="1" ht="11.25">
      <c r="A221" s="382"/>
      <c r="B221" s="383"/>
      <c r="C221" s="384"/>
    </row>
    <row r="222" spans="1:3" s="381" customFormat="1" ht="11.25">
      <c r="A222" s="382"/>
      <c r="B222" s="383"/>
      <c r="C222" s="384"/>
    </row>
    <row r="223" spans="1:3" s="381" customFormat="1" ht="11.25">
      <c r="A223" s="382"/>
      <c r="B223" s="383"/>
      <c r="C223" s="384"/>
    </row>
    <row r="224" spans="1:3" s="381" customFormat="1" ht="11.25">
      <c r="A224" s="382"/>
      <c r="B224" s="383"/>
      <c r="C224" s="384"/>
    </row>
    <row r="225" spans="1:3" s="381" customFormat="1" ht="11.25">
      <c r="A225" s="382"/>
      <c r="B225" s="383"/>
      <c r="C225" s="384"/>
    </row>
    <row r="226" spans="1:3" s="381" customFormat="1" ht="11.25">
      <c r="A226" s="382"/>
      <c r="B226" s="383"/>
      <c r="C226" s="384"/>
    </row>
    <row r="227" spans="1:3" s="381" customFormat="1" ht="11.25">
      <c r="A227" s="382"/>
      <c r="B227" s="383"/>
      <c r="C227" s="384"/>
    </row>
    <row r="228" spans="1:3" s="381" customFormat="1" ht="11.25">
      <c r="A228" s="382"/>
      <c r="B228" s="383"/>
      <c r="C228" s="384"/>
    </row>
    <row r="229" spans="1:3" s="381" customFormat="1" ht="11.25">
      <c r="A229" s="382"/>
      <c r="B229" s="383"/>
      <c r="C229" s="384"/>
    </row>
    <row r="230" spans="1:3" s="381" customFormat="1" ht="11.25">
      <c r="A230" s="382"/>
      <c r="B230" s="383"/>
      <c r="C230" s="384"/>
    </row>
    <row r="231" spans="1:3" s="381" customFormat="1" ht="11.25">
      <c r="A231" s="382"/>
      <c r="B231" s="383"/>
      <c r="C231" s="384"/>
    </row>
    <row r="232" spans="1:3" s="381" customFormat="1" ht="11.25">
      <c r="A232" s="382"/>
      <c r="B232" s="383"/>
      <c r="C232" s="384"/>
    </row>
    <row r="233" spans="1:3" s="381" customFormat="1" ht="11.25">
      <c r="A233" s="382"/>
      <c r="B233" s="383"/>
      <c r="C233" s="384"/>
    </row>
    <row r="234" spans="1:3" s="381" customFormat="1" ht="11.25">
      <c r="A234" s="382"/>
      <c r="B234" s="383"/>
      <c r="C234" s="384"/>
    </row>
    <row r="235" spans="1:3" s="381" customFormat="1" ht="11.25">
      <c r="A235" s="382"/>
      <c r="B235" s="383"/>
      <c r="C235" s="384"/>
    </row>
    <row r="236" spans="1:3" s="381" customFormat="1" ht="11.25">
      <c r="A236" s="382"/>
      <c r="B236" s="383"/>
      <c r="C236" s="384"/>
    </row>
    <row r="237" spans="1:3" s="381" customFormat="1" ht="11.25">
      <c r="A237" s="382"/>
      <c r="B237" s="383"/>
      <c r="C237" s="384"/>
    </row>
    <row r="238" spans="1:3" s="381" customFormat="1" ht="11.25">
      <c r="A238" s="382"/>
      <c r="B238" s="383"/>
      <c r="C238" s="384"/>
    </row>
    <row r="239" spans="1:3" s="381" customFormat="1" ht="11.25">
      <c r="A239" s="382"/>
      <c r="B239" s="383"/>
      <c r="C239" s="384"/>
    </row>
    <row r="240" spans="1:3" s="381" customFormat="1" ht="11.25">
      <c r="A240" s="382"/>
      <c r="B240" s="383"/>
      <c r="C240" s="384"/>
    </row>
    <row r="241" spans="1:3" s="381" customFormat="1" ht="11.25">
      <c r="A241" s="382"/>
      <c r="B241" s="383"/>
      <c r="C241" s="384"/>
    </row>
    <row r="242" spans="1:3" s="381" customFormat="1" ht="11.25">
      <c r="A242" s="382"/>
      <c r="B242" s="383"/>
      <c r="C242" s="384"/>
    </row>
    <row r="243" spans="1:3" s="381" customFormat="1" ht="11.25">
      <c r="A243" s="382"/>
      <c r="B243" s="383"/>
      <c r="C243" s="384"/>
    </row>
    <row r="244" spans="1:3" s="381" customFormat="1" ht="11.25">
      <c r="A244" s="382"/>
      <c r="B244" s="383"/>
      <c r="C244" s="384"/>
    </row>
    <row r="245" spans="1:3" s="381" customFormat="1" ht="11.25">
      <c r="A245" s="382"/>
      <c r="B245" s="383"/>
      <c r="C245" s="384"/>
    </row>
    <row r="246" spans="1:3" s="381" customFormat="1" ht="11.25">
      <c r="A246" s="382"/>
      <c r="B246" s="383"/>
      <c r="C246" s="384"/>
    </row>
    <row r="247" spans="1:3" s="381" customFormat="1" ht="11.25">
      <c r="A247" s="382"/>
      <c r="B247" s="383"/>
      <c r="C247" s="384"/>
    </row>
    <row r="248" spans="1:3" s="381" customFormat="1" ht="11.25">
      <c r="A248" s="382"/>
      <c r="B248" s="383"/>
      <c r="C248" s="384"/>
    </row>
    <row r="249" spans="1:3" s="381" customFormat="1" ht="11.25">
      <c r="A249" s="382"/>
      <c r="B249" s="383"/>
      <c r="C249" s="384"/>
    </row>
    <row r="250" spans="1:3" s="381" customFormat="1" ht="11.25">
      <c r="A250" s="382"/>
      <c r="B250" s="383"/>
      <c r="C250" s="384"/>
    </row>
    <row r="251" spans="1:3" s="381" customFormat="1" ht="11.25">
      <c r="A251" s="382"/>
      <c r="B251" s="383"/>
      <c r="C251" s="384"/>
    </row>
    <row r="252" spans="1:3" s="381" customFormat="1" ht="11.25">
      <c r="A252" s="382"/>
      <c r="B252" s="383"/>
      <c r="C252" s="384"/>
    </row>
    <row r="253" spans="1:3" s="381" customFormat="1" ht="11.25">
      <c r="A253" s="382"/>
      <c r="B253" s="383"/>
      <c r="C253" s="384"/>
    </row>
    <row r="254" spans="1:3" s="381" customFormat="1" ht="11.25">
      <c r="A254" s="382"/>
      <c r="B254" s="383"/>
      <c r="C254" s="384"/>
    </row>
    <row r="255" spans="1:3" s="381" customFormat="1" ht="11.25">
      <c r="A255" s="382"/>
      <c r="B255" s="383"/>
      <c r="C255" s="384"/>
    </row>
    <row r="256" spans="1:3" s="381" customFormat="1" ht="11.25">
      <c r="A256" s="382"/>
      <c r="B256" s="383"/>
      <c r="C256" s="384"/>
    </row>
    <row r="257" spans="1:3" s="381" customFormat="1" ht="11.25">
      <c r="A257" s="382"/>
      <c r="B257" s="383"/>
      <c r="C257" s="384"/>
    </row>
    <row r="258" spans="1:3" s="381" customFormat="1" ht="11.25">
      <c r="A258" s="382"/>
      <c r="B258" s="383"/>
      <c r="C258" s="384"/>
    </row>
    <row r="259" spans="1:3" s="381" customFormat="1" ht="11.25">
      <c r="A259" s="382"/>
      <c r="B259" s="383"/>
      <c r="C259" s="384"/>
    </row>
    <row r="260" spans="1:3" s="381" customFormat="1" ht="11.25">
      <c r="A260" s="382"/>
      <c r="B260" s="383"/>
      <c r="C260" s="384"/>
    </row>
    <row r="261" spans="1:3" s="381" customFormat="1" ht="11.25">
      <c r="A261" s="382"/>
      <c r="B261" s="383"/>
      <c r="C261" s="384"/>
    </row>
    <row r="262" spans="1:3" s="381" customFormat="1" ht="11.25">
      <c r="A262" s="382"/>
      <c r="B262" s="383"/>
      <c r="C262" s="384"/>
    </row>
    <row r="263" spans="1:3" s="381" customFormat="1" ht="11.25">
      <c r="A263" s="382"/>
      <c r="B263" s="383"/>
      <c r="C263" s="384"/>
    </row>
    <row r="264" spans="1:3" s="381" customFormat="1" ht="11.25">
      <c r="A264" s="382"/>
      <c r="B264" s="383"/>
      <c r="C264" s="384"/>
    </row>
    <row r="265" spans="1:3" s="381" customFormat="1" ht="11.25">
      <c r="A265" s="382"/>
      <c r="B265" s="383"/>
      <c r="C265" s="384"/>
    </row>
    <row r="266" spans="1:3" s="381" customFormat="1" ht="11.25">
      <c r="A266" s="382"/>
      <c r="B266" s="383"/>
      <c r="C266" s="384"/>
    </row>
    <row r="267" spans="1:3" s="381" customFormat="1" ht="11.25">
      <c r="A267" s="382"/>
      <c r="B267" s="383"/>
      <c r="C267" s="384"/>
    </row>
    <row r="268" spans="1:3" s="381" customFormat="1" ht="11.25">
      <c r="A268" s="382"/>
      <c r="B268" s="383"/>
      <c r="C268" s="384"/>
    </row>
    <row r="269" spans="1:3" s="381" customFormat="1" ht="11.25">
      <c r="A269" s="382"/>
      <c r="B269" s="383"/>
      <c r="C269" s="384"/>
    </row>
    <row r="270" spans="1:3" s="381" customFormat="1" ht="11.25">
      <c r="A270" s="382"/>
      <c r="B270" s="383"/>
      <c r="C270" s="384"/>
    </row>
    <row r="271" spans="1:3" s="381" customFormat="1" ht="11.25">
      <c r="A271" s="382"/>
      <c r="B271" s="383"/>
      <c r="C271" s="384"/>
    </row>
    <row r="272" spans="1:3" s="381" customFormat="1" ht="11.25">
      <c r="A272" s="382"/>
      <c r="B272" s="383"/>
      <c r="C272" s="384"/>
    </row>
    <row r="273" spans="1:3" s="381" customFormat="1" ht="11.25">
      <c r="A273" s="382"/>
      <c r="B273" s="383"/>
      <c r="C273" s="384"/>
    </row>
    <row r="274" spans="1:3" s="381" customFormat="1" ht="11.25">
      <c r="A274" s="382"/>
      <c r="B274" s="383"/>
      <c r="C274" s="384"/>
    </row>
    <row r="275" spans="1:3" s="381" customFormat="1" ht="11.25">
      <c r="A275" s="382"/>
      <c r="B275" s="383"/>
      <c r="C275" s="384"/>
    </row>
    <row r="276" spans="1:3" s="381" customFormat="1" ht="11.25">
      <c r="A276" s="382"/>
      <c r="B276" s="383"/>
      <c r="C276" s="384"/>
    </row>
    <row r="277" spans="1:3" s="381" customFormat="1" ht="11.25">
      <c r="A277" s="382"/>
      <c r="B277" s="383"/>
      <c r="C277" s="384"/>
    </row>
    <row r="278" spans="1:3" s="381" customFormat="1" ht="11.25">
      <c r="A278" s="382"/>
      <c r="B278" s="383"/>
      <c r="C278" s="384"/>
    </row>
    <row r="279" spans="1:3" s="381" customFormat="1" ht="11.25">
      <c r="A279" s="382"/>
      <c r="B279" s="383"/>
      <c r="C279" s="384"/>
    </row>
    <row r="280" spans="1:3" s="381" customFormat="1" ht="11.25">
      <c r="A280" s="382"/>
      <c r="B280" s="383"/>
      <c r="C280" s="384"/>
    </row>
    <row r="281" spans="1:3" s="381" customFormat="1" ht="11.25">
      <c r="A281" s="382"/>
      <c r="B281" s="383"/>
      <c r="C281" s="384"/>
    </row>
    <row r="282" spans="1:3" s="381" customFormat="1" ht="11.25">
      <c r="A282" s="382"/>
      <c r="B282" s="383"/>
      <c r="C282" s="384"/>
    </row>
    <row r="283" spans="1:3" s="381" customFormat="1" ht="11.25">
      <c r="A283" s="382"/>
      <c r="B283" s="383"/>
      <c r="C283" s="384"/>
    </row>
    <row r="284" spans="1:3" s="381" customFormat="1" ht="11.25">
      <c r="A284" s="382"/>
      <c r="B284" s="383"/>
      <c r="C284" s="384"/>
    </row>
    <row r="285" spans="1:3" s="381" customFormat="1" ht="11.25">
      <c r="A285" s="382"/>
      <c r="B285" s="383"/>
      <c r="C285" s="384"/>
    </row>
    <row r="286" spans="1:3" s="381" customFormat="1" ht="11.25">
      <c r="A286" s="382"/>
      <c r="B286" s="383"/>
      <c r="C286" s="384"/>
    </row>
    <row r="287" spans="1:3" s="381" customFormat="1" ht="11.25">
      <c r="A287" s="382"/>
      <c r="B287" s="383"/>
      <c r="C287" s="384"/>
    </row>
    <row r="288" spans="1:3" s="381" customFormat="1" ht="11.25">
      <c r="A288" s="382"/>
      <c r="B288" s="383"/>
      <c r="C288" s="384"/>
    </row>
    <row r="289" spans="1:3" s="381" customFormat="1" ht="11.25">
      <c r="A289" s="382"/>
      <c r="B289" s="383"/>
      <c r="C289" s="384"/>
    </row>
    <row r="290" spans="1:3" s="381" customFormat="1" ht="11.25">
      <c r="A290" s="382"/>
      <c r="B290" s="383"/>
      <c r="C290" s="384"/>
    </row>
    <row r="291" spans="1:3" s="381" customFormat="1" ht="11.25">
      <c r="A291" s="382"/>
      <c r="B291" s="383"/>
      <c r="C291" s="384"/>
    </row>
    <row r="292" spans="1:3" s="381" customFormat="1" ht="11.25">
      <c r="A292" s="382"/>
      <c r="B292" s="383"/>
      <c r="C292" s="384"/>
    </row>
    <row r="293" spans="1:3" s="381" customFormat="1" ht="11.25">
      <c r="A293" s="382"/>
      <c r="B293" s="383"/>
      <c r="C293" s="384"/>
    </row>
    <row r="294" spans="1:3" s="381" customFormat="1" ht="11.25">
      <c r="A294" s="382"/>
      <c r="B294" s="383"/>
      <c r="C294" s="384"/>
    </row>
    <row r="295" spans="1:3" s="381" customFormat="1" ht="11.25">
      <c r="A295" s="382"/>
      <c r="B295" s="383"/>
      <c r="C295" s="384"/>
    </row>
    <row r="296" spans="1:3" s="381" customFormat="1" ht="11.25">
      <c r="A296" s="382"/>
      <c r="B296" s="383"/>
      <c r="C296" s="384"/>
    </row>
    <row r="297" spans="1:3" s="381" customFormat="1" ht="11.25">
      <c r="A297" s="382"/>
      <c r="B297" s="383"/>
      <c r="C297" s="384"/>
    </row>
    <row r="298" spans="1:3" s="381" customFormat="1" ht="11.25">
      <c r="A298" s="382"/>
      <c r="B298" s="383"/>
      <c r="C298" s="384"/>
    </row>
    <row r="299" spans="1:3" s="381" customFormat="1" ht="11.25">
      <c r="A299" s="382"/>
      <c r="B299" s="383"/>
      <c r="C299" s="384"/>
    </row>
    <row r="300" spans="1:3" s="381" customFormat="1" ht="11.25">
      <c r="A300" s="382"/>
      <c r="B300" s="383"/>
      <c r="C300" s="384"/>
    </row>
    <row r="301" spans="1:3" s="381" customFormat="1" ht="11.25">
      <c r="A301" s="382"/>
      <c r="B301" s="383"/>
      <c r="C301" s="384"/>
    </row>
    <row r="302" spans="1:3" s="381" customFormat="1" ht="11.25">
      <c r="A302" s="382"/>
      <c r="B302" s="383"/>
      <c r="C302" s="384"/>
    </row>
    <row r="303" spans="1:3" s="381" customFormat="1" ht="11.25">
      <c r="A303" s="382"/>
      <c r="B303" s="383"/>
      <c r="C303" s="384"/>
    </row>
    <row r="304" spans="1:3" s="381" customFormat="1" ht="11.25">
      <c r="A304" s="382"/>
      <c r="B304" s="383"/>
      <c r="C304" s="384"/>
    </row>
    <row r="305" spans="1:3" s="381" customFormat="1" ht="11.25">
      <c r="A305" s="382"/>
      <c r="B305" s="383"/>
      <c r="C305" s="384"/>
    </row>
    <row r="306" spans="1:3" s="381" customFormat="1" ht="11.25">
      <c r="A306" s="382"/>
      <c r="B306" s="383"/>
      <c r="C306" s="384"/>
    </row>
    <row r="307" spans="1:3" s="381" customFormat="1" ht="11.25">
      <c r="A307" s="382"/>
      <c r="B307" s="383"/>
      <c r="C307" s="384"/>
    </row>
    <row r="308" spans="1:3" s="381" customFormat="1" ht="11.25">
      <c r="A308" s="382"/>
      <c r="B308" s="383"/>
      <c r="C308" s="384"/>
    </row>
    <row r="309" spans="1:3" s="381" customFormat="1" ht="11.25">
      <c r="A309" s="382"/>
      <c r="B309" s="383"/>
      <c r="C309" s="384"/>
    </row>
    <row r="310" spans="1:3" s="381" customFormat="1" ht="11.25">
      <c r="A310" s="382"/>
      <c r="B310" s="383"/>
      <c r="C310" s="384"/>
    </row>
    <row r="311" spans="1:3" s="381" customFormat="1" ht="11.25">
      <c r="A311" s="382"/>
      <c r="B311" s="383"/>
      <c r="C311" s="384"/>
    </row>
    <row r="312" spans="1:3" s="381" customFormat="1" ht="11.25">
      <c r="A312" s="382"/>
      <c r="B312" s="383"/>
      <c r="C312" s="384"/>
    </row>
    <row r="313" spans="1:3" s="381" customFormat="1" ht="11.25">
      <c r="A313" s="382"/>
      <c r="B313" s="383"/>
      <c r="C313" s="384"/>
    </row>
    <row r="314" spans="1:3" s="381" customFormat="1" ht="11.25">
      <c r="A314" s="382"/>
      <c r="B314" s="383"/>
      <c r="C314" s="384"/>
    </row>
    <row r="315" spans="1:3" s="381" customFormat="1" ht="11.25">
      <c r="A315" s="382"/>
      <c r="B315" s="383"/>
      <c r="C315" s="384"/>
    </row>
    <row r="316" spans="1:3" s="381" customFormat="1" ht="11.25">
      <c r="A316" s="382"/>
      <c r="B316" s="383"/>
      <c r="C316" s="384"/>
    </row>
    <row r="317" spans="1:3" s="381" customFormat="1" ht="11.25">
      <c r="A317" s="382"/>
      <c r="B317" s="383"/>
      <c r="C317" s="384"/>
    </row>
    <row r="318" spans="1:3" s="381" customFormat="1" ht="11.25">
      <c r="A318" s="382"/>
      <c r="B318" s="383"/>
      <c r="C318" s="384"/>
    </row>
    <row r="319" spans="1:3" s="381" customFormat="1" ht="11.25">
      <c r="A319" s="382"/>
      <c r="B319" s="383"/>
      <c r="C319" s="384"/>
    </row>
    <row r="320" spans="1:3" s="381" customFormat="1" ht="11.25">
      <c r="A320" s="382"/>
      <c r="B320" s="383"/>
      <c r="C320" s="384"/>
    </row>
    <row r="321" spans="1:3" s="381" customFormat="1" ht="11.25">
      <c r="A321" s="382"/>
      <c r="B321" s="383"/>
      <c r="C321" s="384"/>
    </row>
    <row r="322" spans="1:3" s="381" customFormat="1" ht="11.25">
      <c r="A322" s="382"/>
      <c r="B322" s="383"/>
      <c r="C322" s="384"/>
    </row>
    <row r="323" spans="1:3" s="381" customFormat="1" ht="11.25">
      <c r="A323" s="382"/>
      <c r="B323" s="383"/>
      <c r="C323" s="384"/>
    </row>
    <row r="324" spans="1:3" s="381" customFormat="1" ht="11.25">
      <c r="A324" s="382"/>
      <c r="B324" s="383"/>
      <c r="C324" s="384"/>
    </row>
    <row r="325" spans="1:3" s="381" customFormat="1" ht="11.25">
      <c r="A325" s="382"/>
      <c r="B325" s="383"/>
      <c r="C325" s="384"/>
    </row>
    <row r="326" spans="1:3" s="381" customFormat="1" ht="11.25">
      <c r="A326" s="382"/>
      <c r="B326" s="383"/>
      <c r="C326" s="384"/>
    </row>
    <row r="327" spans="1:3" s="381" customFormat="1" ht="11.25">
      <c r="A327" s="382"/>
      <c r="B327" s="383"/>
      <c r="C327" s="384"/>
    </row>
    <row r="328" spans="1:3" s="381" customFormat="1" ht="11.25">
      <c r="A328" s="382"/>
      <c r="B328" s="383"/>
      <c r="C328" s="384"/>
    </row>
    <row r="329" spans="1:3" s="381" customFormat="1" ht="11.25">
      <c r="A329" s="382"/>
      <c r="B329" s="383"/>
      <c r="C329" s="384"/>
    </row>
    <row r="330" spans="1:3" s="381" customFormat="1" ht="11.25">
      <c r="A330" s="382"/>
      <c r="B330" s="383"/>
      <c r="C330" s="384"/>
    </row>
    <row r="331" spans="1:3" s="381" customFormat="1" ht="11.25">
      <c r="A331" s="382"/>
      <c r="B331" s="383"/>
      <c r="C331" s="384"/>
    </row>
    <row r="332" spans="1:3" s="381" customFormat="1" ht="11.25">
      <c r="A332" s="382"/>
      <c r="B332" s="383"/>
      <c r="C332" s="384"/>
    </row>
    <row r="333" spans="1:3" s="381" customFormat="1" ht="11.25">
      <c r="A333" s="382"/>
      <c r="B333" s="383"/>
      <c r="C333" s="384"/>
    </row>
    <row r="334" spans="1:3" s="381" customFormat="1" ht="11.25">
      <c r="A334" s="382"/>
      <c r="B334" s="383"/>
      <c r="C334" s="384"/>
    </row>
    <row r="335" spans="1:3" s="381" customFormat="1" ht="11.25">
      <c r="A335" s="382"/>
      <c r="B335" s="383"/>
      <c r="C335" s="384"/>
    </row>
    <row r="336" spans="1:3" s="381" customFormat="1" ht="11.25">
      <c r="A336" s="382"/>
      <c r="B336" s="383"/>
      <c r="C336" s="384"/>
    </row>
    <row r="337" spans="1:3" s="381" customFormat="1" ht="11.25">
      <c r="A337" s="382"/>
      <c r="B337" s="383"/>
      <c r="C337" s="384"/>
    </row>
    <row r="338" spans="1:3" s="381" customFormat="1" ht="11.25">
      <c r="A338" s="382"/>
      <c r="B338" s="383"/>
      <c r="C338" s="384"/>
    </row>
    <row r="339" spans="1:3" s="381" customFormat="1" ht="11.25">
      <c r="A339" s="382"/>
      <c r="B339" s="383"/>
      <c r="C339" s="384"/>
    </row>
    <row r="340" spans="1:3" s="381" customFormat="1" ht="11.25">
      <c r="A340" s="382"/>
      <c r="B340" s="383"/>
      <c r="C340" s="384"/>
    </row>
    <row r="341" spans="1:3" s="381" customFormat="1" ht="11.25">
      <c r="A341" s="382"/>
      <c r="B341" s="383"/>
      <c r="C341" s="384"/>
    </row>
    <row r="342" spans="1:3" s="381" customFormat="1" ht="11.25">
      <c r="A342" s="382"/>
      <c r="B342" s="383"/>
      <c r="C342" s="384"/>
    </row>
    <row r="343" spans="1:3" s="381" customFormat="1" ht="11.25">
      <c r="A343" s="382"/>
      <c r="B343" s="383"/>
      <c r="C343" s="384"/>
    </row>
    <row r="344" spans="1:3" s="381" customFormat="1" ht="11.25">
      <c r="A344" s="382"/>
      <c r="B344" s="383"/>
      <c r="C344" s="384"/>
    </row>
    <row r="345" spans="1:3" s="381" customFormat="1" ht="11.25">
      <c r="A345" s="382"/>
      <c r="B345" s="383"/>
      <c r="C345" s="384"/>
    </row>
    <row r="346" spans="1:3" s="381" customFormat="1" ht="11.25">
      <c r="A346" s="382"/>
      <c r="B346" s="383"/>
      <c r="C346" s="384"/>
    </row>
    <row r="347" spans="1:3" s="381" customFormat="1" ht="11.25">
      <c r="A347" s="382"/>
      <c r="B347" s="383"/>
      <c r="C347" s="384"/>
    </row>
    <row r="348" spans="1:3" s="381" customFormat="1" ht="11.25">
      <c r="A348" s="382"/>
      <c r="B348" s="383"/>
      <c r="C348" s="384"/>
    </row>
    <row r="349" spans="1:3" s="381" customFormat="1" ht="11.25">
      <c r="A349" s="382"/>
      <c r="B349" s="383"/>
      <c r="C349" s="384"/>
    </row>
    <row r="350" spans="1:3" s="381" customFormat="1" ht="11.25">
      <c r="A350" s="382"/>
      <c r="B350" s="383"/>
      <c r="C350" s="384"/>
    </row>
    <row r="351" spans="1:3" s="381" customFormat="1" ht="11.25">
      <c r="A351" s="382"/>
      <c r="B351" s="383"/>
      <c r="C351" s="384"/>
    </row>
    <row r="352" spans="1:3" s="381" customFormat="1" ht="11.25">
      <c r="A352" s="382"/>
      <c r="B352" s="383"/>
      <c r="C352" s="384"/>
    </row>
    <row r="353" spans="1:3" s="381" customFormat="1" ht="11.25">
      <c r="A353" s="382"/>
      <c r="B353" s="383"/>
      <c r="C353" s="384"/>
    </row>
    <row r="354" spans="1:3" s="381" customFormat="1" ht="11.25">
      <c r="A354" s="382"/>
      <c r="B354" s="383"/>
      <c r="C354" s="384"/>
    </row>
    <row r="355" spans="1:3" s="381" customFormat="1" ht="11.25">
      <c r="A355" s="382"/>
      <c r="B355" s="383"/>
      <c r="C355" s="384"/>
    </row>
    <row r="356" spans="1:3" s="381" customFormat="1" ht="11.25">
      <c r="A356" s="382"/>
      <c r="B356" s="383"/>
      <c r="C356" s="384"/>
    </row>
    <row r="357" spans="1:3" s="381" customFormat="1" ht="11.25">
      <c r="A357" s="382"/>
      <c r="B357" s="383"/>
      <c r="C357" s="384"/>
    </row>
    <row r="358" spans="1:3" s="381" customFormat="1" ht="11.25">
      <c r="A358" s="382"/>
      <c r="B358" s="383"/>
      <c r="C358" s="384"/>
    </row>
    <row r="359" spans="1:3" s="381" customFormat="1" ht="11.25">
      <c r="A359" s="382"/>
      <c r="B359" s="383"/>
      <c r="C359" s="384"/>
    </row>
    <row r="360" spans="1:3" s="381" customFormat="1" ht="11.25">
      <c r="A360" s="382"/>
      <c r="B360" s="383"/>
      <c r="C360" s="384"/>
    </row>
    <row r="361" spans="1:3" s="381" customFormat="1" ht="11.25">
      <c r="A361" s="382"/>
      <c r="B361" s="383"/>
      <c r="C361" s="384"/>
    </row>
    <row r="362" spans="1:3" s="381" customFormat="1" ht="11.25">
      <c r="A362" s="382"/>
      <c r="B362" s="383"/>
      <c r="C362" s="384"/>
    </row>
    <row r="363" spans="1:3" s="381" customFormat="1" ht="11.25">
      <c r="A363" s="382"/>
      <c r="B363" s="383"/>
      <c r="C363" s="384"/>
    </row>
    <row r="364" spans="1:3" s="381" customFormat="1" ht="11.25">
      <c r="A364" s="382"/>
      <c r="B364" s="383"/>
      <c r="C364" s="384"/>
    </row>
    <row r="365" spans="1:3" s="381" customFormat="1" ht="11.25">
      <c r="A365" s="382"/>
      <c r="B365" s="383"/>
      <c r="C365" s="384"/>
    </row>
    <row r="366" spans="1:3" s="381" customFormat="1" ht="11.25">
      <c r="A366" s="382"/>
      <c r="B366" s="383"/>
      <c r="C366" s="384"/>
    </row>
    <row r="367" spans="1:3" s="381" customFormat="1" ht="11.25">
      <c r="A367" s="382"/>
      <c r="B367" s="383"/>
      <c r="C367" s="384"/>
    </row>
    <row r="368" spans="1:3" s="381" customFormat="1" ht="11.25">
      <c r="A368" s="382"/>
      <c r="B368" s="383"/>
      <c r="C368" s="384"/>
    </row>
    <row r="369" spans="1:3" s="381" customFormat="1" ht="11.25">
      <c r="A369" s="382"/>
      <c r="B369" s="383"/>
      <c r="C369" s="384"/>
    </row>
    <row r="370" spans="1:3" s="381" customFormat="1" ht="11.25">
      <c r="A370" s="382"/>
      <c r="B370" s="383"/>
      <c r="C370" s="384"/>
    </row>
    <row r="371" spans="1:3" s="381" customFormat="1" ht="11.25">
      <c r="A371" s="382"/>
      <c r="B371" s="383"/>
      <c r="C371" s="384"/>
    </row>
    <row r="372" spans="1:3" s="381" customFormat="1" ht="11.25">
      <c r="A372" s="382"/>
      <c r="B372" s="383"/>
      <c r="C372" s="384"/>
    </row>
    <row r="373" spans="1:3" s="381" customFormat="1" ht="11.25">
      <c r="A373" s="382"/>
      <c r="B373" s="383"/>
      <c r="C373" s="384"/>
    </row>
    <row r="374" spans="1:3" s="381" customFormat="1" ht="11.25">
      <c r="A374" s="382"/>
      <c r="B374" s="383"/>
      <c r="C374" s="384"/>
    </row>
    <row r="375" spans="1:3" s="381" customFormat="1" ht="11.25">
      <c r="A375" s="382"/>
      <c r="B375" s="383"/>
      <c r="C375" s="384"/>
    </row>
    <row r="376" spans="1:3" s="381" customFormat="1" ht="11.25">
      <c r="A376" s="382"/>
      <c r="B376" s="383"/>
      <c r="C376" s="384"/>
    </row>
    <row r="377" spans="1:3" s="381" customFormat="1" ht="11.25">
      <c r="A377" s="382"/>
      <c r="B377" s="383"/>
      <c r="C377" s="384"/>
    </row>
    <row r="378" spans="1:3" s="381" customFormat="1" ht="11.25">
      <c r="A378" s="382"/>
      <c r="B378" s="383"/>
      <c r="C378" s="384"/>
    </row>
    <row r="379" spans="1:3" s="381" customFormat="1" ht="11.25">
      <c r="A379" s="382"/>
      <c r="B379" s="383"/>
      <c r="C379" s="384"/>
    </row>
    <row r="380" spans="1:3" s="381" customFormat="1" ht="11.25">
      <c r="A380" s="382"/>
      <c r="B380" s="383"/>
      <c r="C380" s="384"/>
    </row>
    <row r="381" spans="1:3" s="381" customFormat="1" ht="11.25">
      <c r="A381" s="382"/>
      <c r="B381" s="383"/>
      <c r="C381" s="384"/>
    </row>
    <row r="382" spans="1:3" s="381" customFormat="1" ht="11.25">
      <c r="A382" s="382"/>
      <c r="B382" s="383"/>
      <c r="C382" s="384"/>
    </row>
    <row r="383" spans="1:3" s="381" customFormat="1" ht="11.25">
      <c r="A383" s="382"/>
      <c r="B383" s="383"/>
      <c r="C383" s="384"/>
    </row>
    <row r="384" spans="1:3" s="381" customFormat="1" ht="11.25">
      <c r="A384" s="382"/>
      <c r="B384" s="383"/>
      <c r="C384" s="384"/>
    </row>
    <row r="385" spans="1:3" s="381" customFormat="1" ht="11.25">
      <c r="A385" s="382"/>
      <c r="B385" s="383"/>
      <c r="C385" s="384"/>
    </row>
    <row r="386" spans="1:3" s="381" customFormat="1" ht="11.25">
      <c r="A386" s="382"/>
      <c r="B386" s="383"/>
      <c r="C386" s="384"/>
    </row>
    <row r="387" spans="1:3" s="381" customFormat="1" ht="11.25">
      <c r="A387" s="382"/>
      <c r="B387" s="383"/>
      <c r="C387" s="384"/>
    </row>
    <row r="388" spans="1:3" s="381" customFormat="1" ht="11.25">
      <c r="A388" s="382"/>
      <c r="B388" s="383"/>
      <c r="C388" s="384"/>
    </row>
    <row r="389" spans="1:3" s="381" customFormat="1" ht="11.25">
      <c r="A389" s="382"/>
      <c r="B389" s="383"/>
      <c r="C389" s="384"/>
    </row>
    <row r="390" spans="1:3" s="381" customFormat="1" ht="11.25">
      <c r="A390" s="382"/>
      <c r="B390" s="383"/>
      <c r="C390" s="384"/>
    </row>
    <row r="391" spans="1:3" s="381" customFormat="1" ht="11.25">
      <c r="A391" s="382"/>
      <c r="B391" s="383"/>
      <c r="C391" s="384"/>
    </row>
    <row r="392" spans="1:3" s="381" customFormat="1" ht="11.25">
      <c r="A392" s="382"/>
      <c r="B392" s="383"/>
      <c r="C392" s="384"/>
    </row>
    <row r="393" spans="1:3" s="381" customFormat="1" ht="11.25">
      <c r="A393" s="382"/>
      <c r="B393" s="383"/>
      <c r="C393" s="384"/>
    </row>
    <row r="394" spans="1:3" s="381" customFormat="1" ht="11.25">
      <c r="A394" s="382"/>
      <c r="B394" s="383"/>
      <c r="C394" s="384"/>
    </row>
    <row r="395" spans="1:3" s="381" customFormat="1" ht="11.25">
      <c r="A395" s="382"/>
      <c r="B395" s="383"/>
      <c r="C395" s="384"/>
    </row>
    <row r="396" spans="1:3" s="381" customFormat="1" ht="11.25">
      <c r="A396" s="382"/>
      <c r="B396" s="383"/>
      <c r="C396" s="384"/>
    </row>
    <row r="397" spans="1:3" s="381" customFormat="1" ht="11.25">
      <c r="A397" s="382"/>
      <c r="B397" s="383"/>
      <c r="C397" s="384"/>
    </row>
    <row r="398" spans="1:3" s="381" customFormat="1" ht="11.25">
      <c r="A398" s="382"/>
      <c r="B398" s="383"/>
      <c r="C398" s="384"/>
    </row>
    <row r="399" spans="1:3" s="381" customFormat="1" ht="11.25">
      <c r="A399" s="382"/>
      <c r="B399" s="383"/>
      <c r="C399" s="384"/>
    </row>
    <row r="400" spans="1:3" s="381" customFormat="1" ht="11.25">
      <c r="A400" s="382"/>
      <c r="B400" s="383"/>
      <c r="C400" s="384"/>
    </row>
    <row r="401" spans="1:3" s="381" customFormat="1" ht="11.25">
      <c r="A401" s="382"/>
      <c r="B401" s="383"/>
      <c r="C401" s="384"/>
    </row>
    <row r="402" spans="1:3" s="381" customFormat="1" ht="11.25">
      <c r="A402" s="382"/>
      <c r="B402" s="383"/>
      <c r="C402" s="384"/>
    </row>
    <row r="403" spans="1:3" s="381" customFormat="1" ht="11.25">
      <c r="A403" s="382"/>
      <c r="B403" s="383"/>
      <c r="C403" s="384"/>
    </row>
    <row r="404" spans="1:3" s="381" customFormat="1" ht="11.25">
      <c r="A404" s="382"/>
      <c r="B404" s="383"/>
      <c r="C404" s="384"/>
    </row>
    <row r="405" spans="1:3" s="381" customFormat="1" ht="11.25">
      <c r="A405" s="382"/>
      <c r="B405" s="383"/>
      <c r="C405" s="384"/>
    </row>
    <row r="406" spans="1:3" s="381" customFormat="1" ht="11.25">
      <c r="A406" s="382"/>
      <c r="B406" s="383"/>
      <c r="C406" s="384"/>
    </row>
    <row r="407" spans="1:3" s="381" customFormat="1" ht="11.25">
      <c r="A407" s="382"/>
      <c r="B407" s="383"/>
      <c r="C407" s="384"/>
    </row>
    <row r="408" spans="1:3" s="381" customFormat="1" ht="11.25">
      <c r="A408" s="382"/>
      <c r="B408" s="383"/>
      <c r="C408" s="384"/>
    </row>
    <row r="409" spans="1:3" s="381" customFormat="1" ht="11.25">
      <c r="A409" s="382"/>
      <c r="B409" s="383"/>
      <c r="C409" s="384"/>
    </row>
    <row r="410" spans="1:3" s="381" customFormat="1" ht="11.25">
      <c r="A410" s="382"/>
      <c r="B410" s="383"/>
      <c r="C410" s="384"/>
    </row>
    <row r="411" spans="1:3" s="381" customFormat="1" ht="11.25">
      <c r="A411" s="382"/>
      <c r="B411" s="383"/>
      <c r="C411" s="384"/>
    </row>
    <row r="412" spans="1:3" s="381" customFormat="1" ht="11.25">
      <c r="A412" s="382"/>
      <c r="B412" s="383"/>
      <c r="C412" s="384"/>
    </row>
    <row r="413" spans="1:3" s="381" customFormat="1" ht="11.25">
      <c r="A413" s="382"/>
      <c r="B413" s="383"/>
      <c r="C413" s="384"/>
    </row>
    <row r="414" spans="1:3" s="381" customFormat="1" ht="11.25">
      <c r="A414" s="382"/>
      <c r="B414" s="383"/>
      <c r="C414" s="384"/>
    </row>
    <row r="415" spans="1:3" s="381" customFormat="1" ht="11.25">
      <c r="A415" s="382"/>
      <c r="B415" s="383"/>
      <c r="C415" s="384"/>
    </row>
    <row r="416" spans="1:3" s="381" customFormat="1" ht="11.25">
      <c r="A416" s="382"/>
      <c r="B416" s="383"/>
      <c r="C416" s="384"/>
    </row>
    <row r="417" spans="1:3" s="381" customFormat="1" ht="11.25">
      <c r="A417" s="382"/>
      <c r="B417" s="383"/>
      <c r="C417" s="384"/>
    </row>
    <row r="418" spans="1:3" s="381" customFormat="1" ht="11.25">
      <c r="A418" s="382"/>
      <c r="B418" s="383"/>
      <c r="C418" s="384"/>
    </row>
    <row r="419" spans="1:3" s="381" customFormat="1" ht="11.25">
      <c r="A419" s="382"/>
      <c r="B419" s="383"/>
      <c r="C419" s="384"/>
    </row>
    <row r="420" spans="1:3" s="381" customFormat="1" ht="11.25">
      <c r="A420" s="382"/>
      <c r="B420" s="383"/>
      <c r="C420" s="384"/>
    </row>
    <row r="421" spans="1:3" s="381" customFormat="1" ht="11.25">
      <c r="A421" s="382"/>
      <c r="B421" s="383"/>
      <c r="C421" s="384"/>
    </row>
    <row r="422" spans="1:3" s="381" customFormat="1" ht="11.25">
      <c r="A422" s="382"/>
      <c r="B422" s="383"/>
      <c r="C422" s="384"/>
    </row>
    <row r="423" spans="1:3" s="381" customFormat="1" ht="11.25">
      <c r="A423" s="382"/>
      <c r="B423" s="383"/>
      <c r="C423" s="384"/>
    </row>
    <row r="424" spans="1:3" s="381" customFormat="1" ht="11.25">
      <c r="A424" s="382"/>
      <c r="B424" s="383"/>
      <c r="C424" s="384"/>
    </row>
    <row r="425" spans="1:3" s="381" customFormat="1" ht="11.25">
      <c r="A425" s="382"/>
      <c r="B425" s="383"/>
      <c r="C425" s="384"/>
    </row>
    <row r="426" spans="1:3" s="381" customFormat="1" ht="11.25">
      <c r="A426" s="382"/>
      <c r="B426" s="383"/>
      <c r="C426" s="384"/>
    </row>
    <row r="427" spans="1:3" s="381" customFormat="1" ht="11.25">
      <c r="A427" s="382"/>
      <c r="B427" s="383"/>
      <c r="C427" s="384"/>
    </row>
    <row r="428" spans="1:3" s="381" customFormat="1" ht="11.25">
      <c r="A428" s="382"/>
      <c r="B428" s="383"/>
      <c r="C428" s="384"/>
    </row>
    <row r="429" spans="1:3" s="381" customFormat="1" ht="11.25">
      <c r="A429" s="382"/>
      <c r="B429" s="383"/>
      <c r="C429" s="384"/>
    </row>
    <row r="430" spans="1:3" s="381" customFormat="1" ht="11.25">
      <c r="A430" s="382"/>
      <c r="B430" s="383"/>
      <c r="C430" s="384"/>
    </row>
    <row r="431" spans="1:3" s="381" customFormat="1" ht="11.25">
      <c r="A431" s="382"/>
      <c r="B431" s="383"/>
      <c r="C431" s="384"/>
    </row>
    <row r="432" spans="1:3" s="381" customFormat="1" ht="11.25">
      <c r="A432" s="382"/>
      <c r="B432" s="383"/>
      <c r="C432" s="384"/>
    </row>
    <row r="433" spans="1:3" s="381" customFormat="1" ht="11.25">
      <c r="A433" s="382"/>
      <c r="B433" s="383"/>
      <c r="C433" s="384"/>
    </row>
    <row r="434" spans="1:3" s="381" customFormat="1" ht="11.25">
      <c r="A434" s="382"/>
      <c r="B434" s="383"/>
      <c r="C434" s="384"/>
    </row>
    <row r="435" spans="1:3" s="381" customFormat="1" ht="11.25">
      <c r="A435" s="382"/>
      <c r="B435" s="383"/>
      <c r="C435" s="384"/>
    </row>
    <row r="436" spans="1:3" s="381" customFormat="1" ht="11.25">
      <c r="A436" s="382"/>
      <c r="B436" s="383"/>
      <c r="C436" s="384"/>
    </row>
    <row r="437" spans="1:3" s="381" customFormat="1" ht="11.25">
      <c r="A437" s="382"/>
      <c r="B437" s="383"/>
      <c r="C437" s="384"/>
    </row>
    <row r="438" spans="1:3" s="381" customFormat="1" ht="11.25">
      <c r="A438" s="382"/>
      <c r="B438" s="383"/>
      <c r="C438" s="384"/>
    </row>
    <row r="439" spans="1:3" s="381" customFormat="1" ht="11.25">
      <c r="A439" s="382"/>
      <c r="B439" s="383"/>
      <c r="C439" s="384"/>
    </row>
    <row r="440" spans="1:3" s="381" customFormat="1" ht="11.25">
      <c r="A440" s="382"/>
      <c r="B440" s="383"/>
      <c r="C440" s="384"/>
    </row>
    <row r="441" spans="1:3" s="381" customFormat="1" ht="11.25">
      <c r="A441" s="382"/>
      <c r="B441" s="383"/>
      <c r="C441" s="384"/>
    </row>
    <row r="442" spans="1:3" s="381" customFormat="1" ht="11.25">
      <c r="A442" s="382"/>
      <c r="B442" s="383"/>
      <c r="C442" s="384"/>
    </row>
    <row r="443" spans="1:3" s="381" customFormat="1" ht="11.25">
      <c r="A443" s="382"/>
      <c r="B443" s="383"/>
      <c r="C443" s="384"/>
    </row>
    <row r="444" spans="1:3" s="381" customFormat="1" ht="11.25">
      <c r="A444" s="382"/>
      <c r="B444" s="383"/>
      <c r="C444" s="384"/>
    </row>
    <row r="445" spans="1:3" s="381" customFormat="1" ht="11.25">
      <c r="A445" s="382"/>
      <c r="B445" s="383"/>
      <c r="C445" s="384"/>
    </row>
    <row r="446" spans="1:3" s="381" customFormat="1" ht="11.25">
      <c r="A446" s="382"/>
      <c r="B446" s="383"/>
      <c r="C446" s="384"/>
    </row>
    <row r="447" spans="1:3" s="381" customFormat="1" ht="11.25">
      <c r="A447" s="382"/>
      <c r="B447" s="383"/>
      <c r="C447" s="384"/>
    </row>
    <row r="448" spans="1:3" s="381" customFormat="1" ht="11.25">
      <c r="A448" s="382"/>
      <c r="B448" s="383"/>
      <c r="C448" s="384"/>
    </row>
    <row r="449" spans="1:3" s="381" customFormat="1" ht="11.25">
      <c r="A449" s="382"/>
      <c r="B449" s="383"/>
      <c r="C449" s="384"/>
    </row>
    <row r="450" spans="1:3" s="381" customFormat="1" ht="11.25">
      <c r="A450" s="382"/>
      <c r="B450" s="383"/>
      <c r="C450" s="384"/>
    </row>
    <row r="451" spans="1:3" s="381" customFormat="1" ht="11.25">
      <c r="A451" s="382"/>
      <c r="B451" s="383"/>
      <c r="C451" s="384"/>
    </row>
    <row r="452" spans="1:3" s="381" customFormat="1" ht="11.25">
      <c r="A452" s="382"/>
      <c r="B452" s="383"/>
      <c r="C452" s="384"/>
    </row>
    <row r="453" spans="1:3" s="381" customFormat="1" ht="11.25">
      <c r="A453" s="382"/>
      <c r="B453" s="383"/>
      <c r="C453" s="384"/>
    </row>
    <row r="454" spans="1:3" s="381" customFormat="1" ht="11.25">
      <c r="A454" s="382"/>
      <c r="B454" s="383"/>
      <c r="C454" s="384"/>
    </row>
    <row r="455" spans="1:3" s="381" customFormat="1" ht="11.25">
      <c r="A455" s="382"/>
      <c r="B455" s="383"/>
      <c r="C455" s="384"/>
    </row>
    <row r="456" spans="1:3" s="381" customFormat="1" ht="11.25">
      <c r="A456" s="382"/>
      <c r="B456" s="383"/>
      <c r="C456" s="384"/>
    </row>
    <row r="457" spans="1:3" s="381" customFormat="1" ht="11.25">
      <c r="A457" s="382"/>
      <c r="B457" s="383"/>
      <c r="C457" s="384"/>
    </row>
    <row r="458" spans="1:3" s="381" customFormat="1" ht="11.25">
      <c r="A458" s="382"/>
      <c r="B458" s="383"/>
      <c r="C458" s="384"/>
    </row>
    <row r="459" spans="1:3" s="381" customFormat="1" ht="11.25">
      <c r="A459" s="382"/>
      <c r="B459" s="383"/>
      <c r="C459" s="384"/>
    </row>
    <row r="460" spans="1:3" s="381" customFormat="1" ht="11.25">
      <c r="A460" s="382"/>
      <c r="B460" s="383"/>
      <c r="C460" s="384"/>
    </row>
    <row r="461" spans="1:3" s="381" customFormat="1" ht="11.25">
      <c r="A461" s="382"/>
      <c r="B461" s="383"/>
      <c r="C461" s="384"/>
    </row>
    <row r="462" spans="1:3" s="381" customFormat="1" ht="11.25">
      <c r="A462" s="382"/>
      <c r="B462" s="383"/>
      <c r="C462" s="384"/>
    </row>
    <row r="463" spans="1:3" s="381" customFormat="1" ht="11.25">
      <c r="A463" s="382"/>
      <c r="B463" s="383"/>
      <c r="C463" s="384"/>
    </row>
    <row r="464" spans="1:3" s="381" customFormat="1" ht="11.25">
      <c r="A464" s="382"/>
      <c r="B464" s="383"/>
      <c r="C464" s="384"/>
    </row>
    <row r="465" spans="1:3" s="381" customFormat="1" ht="11.25">
      <c r="A465" s="382"/>
      <c r="B465" s="383"/>
      <c r="C465" s="384"/>
    </row>
    <row r="466" spans="1:3" s="381" customFormat="1" ht="11.25">
      <c r="A466" s="382"/>
      <c r="B466" s="383"/>
      <c r="C466" s="384"/>
    </row>
    <row r="467" spans="1:3" s="381" customFormat="1" ht="11.25">
      <c r="A467" s="382"/>
      <c r="B467" s="383"/>
      <c r="C467" s="384"/>
    </row>
    <row r="468" spans="1:3" s="381" customFormat="1" ht="11.25">
      <c r="A468" s="382"/>
      <c r="B468" s="383"/>
      <c r="C468" s="384"/>
    </row>
    <row r="469" spans="1:3" s="381" customFormat="1" ht="11.25">
      <c r="A469" s="382"/>
      <c r="B469" s="383"/>
      <c r="C469" s="384"/>
    </row>
    <row r="470" spans="1:3" s="381" customFormat="1" ht="11.25">
      <c r="A470" s="382"/>
      <c r="B470" s="383"/>
      <c r="C470" s="384"/>
    </row>
    <row r="471" spans="1:3" s="381" customFormat="1" ht="11.25">
      <c r="A471" s="382"/>
      <c r="B471" s="383"/>
      <c r="C471" s="384"/>
    </row>
    <row r="472" spans="1:3" s="381" customFormat="1" ht="11.25">
      <c r="A472" s="382"/>
      <c r="B472" s="383"/>
      <c r="C472" s="384"/>
    </row>
    <row r="473" spans="1:3" s="381" customFormat="1" ht="11.25">
      <c r="A473" s="382"/>
      <c r="B473" s="383"/>
      <c r="C473" s="384"/>
    </row>
    <row r="474" spans="1:3" s="381" customFormat="1" ht="11.25">
      <c r="A474" s="382"/>
      <c r="B474" s="383"/>
      <c r="C474" s="384"/>
    </row>
    <row r="475" spans="1:3" s="381" customFormat="1" ht="11.25">
      <c r="A475" s="382"/>
      <c r="B475" s="383"/>
      <c r="C475" s="384"/>
    </row>
    <row r="476" spans="1:3" s="381" customFormat="1" ht="11.25">
      <c r="A476" s="382"/>
      <c r="B476" s="383"/>
      <c r="C476" s="384"/>
    </row>
    <row r="477" spans="1:3" s="381" customFormat="1" ht="11.25">
      <c r="A477" s="382"/>
      <c r="B477" s="383"/>
      <c r="C477" s="384"/>
    </row>
    <row r="478" spans="1:3" s="381" customFormat="1" ht="11.25">
      <c r="A478" s="382"/>
      <c r="B478" s="383"/>
      <c r="C478" s="384"/>
    </row>
    <row r="479" spans="1:3" s="381" customFormat="1" ht="11.25">
      <c r="A479" s="382"/>
      <c r="B479" s="383"/>
      <c r="C479" s="384"/>
    </row>
    <row r="480" spans="1:3" s="381" customFormat="1" ht="11.25">
      <c r="A480" s="382"/>
      <c r="B480" s="383"/>
      <c r="C480" s="384"/>
    </row>
    <row r="481" spans="1:3" s="381" customFormat="1" ht="11.25">
      <c r="A481" s="382"/>
      <c r="B481" s="383"/>
      <c r="C481" s="384"/>
    </row>
    <row r="482" spans="1:3" s="381" customFormat="1" ht="11.25">
      <c r="A482" s="382"/>
      <c r="B482" s="383"/>
      <c r="C482" s="384"/>
    </row>
    <row r="483" spans="1:3" s="381" customFormat="1" ht="11.25">
      <c r="A483" s="382"/>
      <c r="B483" s="383"/>
      <c r="C483" s="384"/>
    </row>
    <row r="484" spans="1:3" s="381" customFormat="1" ht="11.25">
      <c r="A484" s="382"/>
      <c r="B484" s="383"/>
      <c r="C484" s="384"/>
    </row>
    <row r="485" spans="1:3" s="381" customFormat="1" ht="11.25">
      <c r="A485" s="382"/>
      <c r="B485" s="383"/>
      <c r="C485" s="384"/>
    </row>
    <row r="486" spans="1:3" s="381" customFormat="1" ht="11.25">
      <c r="A486" s="382"/>
      <c r="B486" s="383"/>
      <c r="C486" s="384"/>
    </row>
    <row r="487" spans="1:3" s="381" customFormat="1" ht="11.25">
      <c r="A487" s="382"/>
      <c r="B487" s="383"/>
      <c r="C487" s="384"/>
    </row>
    <row r="488" spans="1:3" s="381" customFormat="1" ht="11.25">
      <c r="A488" s="382"/>
      <c r="B488" s="383"/>
      <c r="C488" s="384"/>
    </row>
    <row r="489" spans="1:3" s="381" customFormat="1" ht="11.25">
      <c r="A489" s="382"/>
      <c r="B489" s="383"/>
      <c r="C489" s="384"/>
    </row>
    <row r="490" spans="1:3" s="381" customFormat="1" ht="11.25">
      <c r="A490" s="382"/>
      <c r="B490" s="383"/>
      <c r="C490" s="384"/>
    </row>
    <row r="491" spans="1:3" s="381" customFormat="1" ht="11.25">
      <c r="A491" s="382"/>
      <c r="B491" s="383"/>
      <c r="C491" s="384"/>
    </row>
    <row r="492" spans="1:3" s="381" customFormat="1" ht="11.25">
      <c r="A492" s="382"/>
      <c r="B492" s="383"/>
      <c r="C492" s="384"/>
    </row>
    <row r="493" spans="1:3" s="381" customFormat="1" ht="11.25">
      <c r="A493" s="382"/>
      <c r="B493" s="383"/>
      <c r="C493" s="384"/>
    </row>
    <row r="494" spans="1:3" s="381" customFormat="1" ht="11.25">
      <c r="A494" s="382"/>
      <c r="B494" s="383"/>
      <c r="C494" s="384"/>
    </row>
    <row r="495" spans="1:3" s="381" customFormat="1" ht="11.25">
      <c r="A495" s="382"/>
      <c r="B495" s="383"/>
      <c r="C495" s="384"/>
    </row>
    <row r="496" spans="1:3" s="381" customFormat="1" ht="11.25">
      <c r="A496" s="382"/>
      <c r="B496" s="383"/>
      <c r="C496" s="384"/>
    </row>
    <row r="497" spans="1:3" s="381" customFormat="1" ht="11.25">
      <c r="A497" s="382"/>
      <c r="B497" s="383"/>
      <c r="C497" s="384"/>
    </row>
    <row r="498" spans="1:3" s="381" customFormat="1" ht="11.25">
      <c r="A498" s="382"/>
      <c r="B498" s="383"/>
      <c r="C498" s="384"/>
    </row>
    <row r="499" spans="1:3" s="381" customFormat="1" ht="11.25">
      <c r="A499" s="382"/>
      <c r="B499" s="383"/>
      <c r="C499" s="384"/>
    </row>
    <row r="500" spans="1:3" s="381" customFormat="1" ht="11.25">
      <c r="A500" s="382"/>
      <c r="B500" s="383"/>
      <c r="C500" s="384"/>
    </row>
    <row r="501" spans="1:3" s="381" customFormat="1" ht="11.25">
      <c r="A501" s="382"/>
      <c r="B501" s="383"/>
      <c r="C501" s="384"/>
    </row>
    <row r="502" spans="1:3" s="381" customFormat="1" ht="11.25">
      <c r="A502" s="382"/>
      <c r="B502" s="383"/>
      <c r="C502" s="384"/>
    </row>
    <row r="503" spans="1:3" s="381" customFormat="1" ht="11.25">
      <c r="A503" s="382"/>
      <c r="B503" s="383"/>
      <c r="C503" s="384"/>
    </row>
    <row r="504" spans="1:3" s="381" customFormat="1" ht="11.25">
      <c r="A504" s="382"/>
      <c r="B504" s="383"/>
      <c r="C504" s="384"/>
    </row>
    <row r="505" spans="1:3" s="381" customFormat="1" ht="11.25">
      <c r="A505" s="382"/>
      <c r="B505" s="383"/>
      <c r="C505" s="384"/>
    </row>
    <row r="506" spans="1:3" s="381" customFormat="1" ht="11.25">
      <c r="A506" s="382"/>
      <c r="B506" s="383"/>
      <c r="C506" s="384"/>
    </row>
    <row r="507" spans="1:3" s="381" customFormat="1" ht="11.25">
      <c r="A507" s="382"/>
      <c r="B507" s="383"/>
      <c r="C507" s="384"/>
    </row>
    <row r="508" spans="1:3" s="381" customFormat="1" ht="11.25">
      <c r="A508" s="382"/>
      <c r="B508" s="383"/>
      <c r="C508" s="384"/>
    </row>
    <row r="509" spans="1:3" s="381" customFormat="1" ht="11.25">
      <c r="A509" s="382"/>
      <c r="B509" s="383"/>
      <c r="C509" s="384"/>
    </row>
    <row r="510" spans="1:3" s="381" customFormat="1" ht="11.25">
      <c r="A510" s="382"/>
      <c r="B510" s="383"/>
      <c r="C510" s="384"/>
    </row>
    <row r="511" spans="1:3" s="381" customFormat="1" ht="11.25">
      <c r="A511" s="382"/>
      <c r="B511" s="383"/>
      <c r="C511" s="384"/>
    </row>
    <row r="512" spans="1:3" s="381" customFormat="1" ht="11.25">
      <c r="A512" s="382"/>
      <c r="B512" s="383"/>
      <c r="C512" s="384"/>
    </row>
    <row r="513" spans="1:3" s="381" customFormat="1" ht="11.25">
      <c r="A513" s="382"/>
      <c r="B513" s="383"/>
      <c r="C513" s="384"/>
    </row>
    <row r="514" spans="1:3" s="381" customFormat="1" ht="11.25">
      <c r="A514" s="382"/>
      <c r="B514" s="383"/>
      <c r="C514" s="384"/>
    </row>
    <row r="515" spans="1:3" s="381" customFormat="1" ht="11.25">
      <c r="A515" s="382"/>
      <c r="B515" s="383"/>
      <c r="C515" s="384"/>
    </row>
    <row r="516" spans="1:3" s="381" customFormat="1" ht="11.25">
      <c r="A516" s="382"/>
      <c r="B516" s="383"/>
      <c r="C516" s="384"/>
    </row>
    <row r="517" spans="1:3" s="381" customFormat="1" ht="11.25">
      <c r="A517" s="382"/>
      <c r="B517" s="383"/>
      <c r="C517" s="384"/>
    </row>
    <row r="518" spans="1:3" s="381" customFormat="1" ht="11.25">
      <c r="A518" s="382"/>
      <c r="B518" s="383"/>
      <c r="C518" s="384"/>
    </row>
    <row r="519" spans="1:3" s="381" customFormat="1" ht="11.25">
      <c r="A519" s="382"/>
      <c r="B519" s="383"/>
      <c r="C519" s="384"/>
    </row>
    <row r="520" spans="1:3" s="381" customFormat="1" ht="11.25">
      <c r="A520" s="382"/>
      <c r="B520" s="383"/>
      <c r="C520" s="384"/>
    </row>
    <row r="521" spans="1:3" s="381" customFormat="1" ht="11.25">
      <c r="A521" s="382"/>
      <c r="B521" s="383"/>
      <c r="C521" s="384"/>
    </row>
    <row r="522" spans="1:3" s="381" customFormat="1" ht="11.25">
      <c r="A522" s="382"/>
      <c r="B522" s="383"/>
      <c r="C522" s="384"/>
    </row>
    <row r="523" spans="1:3" s="381" customFormat="1" ht="11.25">
      <c r="A523" s="382"/>
      <c r="B523" s="383"/>
      <c r="C523" s="384"/>
    </row>
    <row r="524" spans="1:3" s="381" customFormat="1" ht="11.25">
      <c r="A524" s="382"/>
      <c r="B524" s="383"/>
      <c r="C524" s="384"/>
    </row>
    <row r="525" spans="1:3" s="381" customFormat="1" ht="11.25">
      <c r="A525" s="382"/>
      <c r="B525" s="383"/>
      <c r="C525" s="384"/>
    </row>
    <row r="526" spans="1:3" s="381" customFormat="1" ht="11.25">
      <c r="A526" s="382"/>
      <c r="B526" s="383"/>
      <c r="C526" s="384"/>
    </row>
    <row r="527" spans="1:3" s="381" customFormat="1" ht="11.25">
      <c r="A527" s="382"/>
      <c r="B527" s="383"/>
      <c r="C527" s="384"/>
    </row>
    <row r="528" spans="1:3" s="381" customFormat="1" ht="11.25">
      <c r="A528" s="382"/>
      <c r="B528" s="383"/>
      <c r="C528" s="384"/>
    </row>
    <row r="529" spans="1:3" s="381" customFormat="1" ht="11.25">
      <c r="A529" s="382"/>
      <c r="B529" s="383"/>
      <c r="C529" s="384"/>
    </row>
    <row r="530" spans="1:3" s="381" customFormat="1" ht="11.25">
      <c r="A530" s="382"/>
      <c r="B530" s="383"/>
      <c r="C530" s="384"/>
    </row>
    <row r="531" spans="1:3" s="381" customFormat="1" ht="11.25">
      <c r="A531" s="382"/>
      <c r="B531" s="383"/>
      <c r="C531" s="384"/>
    </row>
    <row r="532" spans="1:3" s="381" customFormat="1" ht="11.25">
      <c r="A532" s="382"/>
      <c r="B532" s="383"/>
      <c r="C532" s="384"/>
    </row>
    <row r="533" spans="1:3" s="381" customFormat="1" ht="11.25">
      <c r="A533" s="382"/>
      <c r="B533" s="383"/>
      <c r="C533" s="384"/>
    </row>
    <row r="534" spans="1:3" s="381" customFormat="1" ht="11.25">
      <c r="A534" s="382"/>
      <c r="B534" s="383"/>
      <c r="C534" s="384"/>
    </row>
    <row r="535" spans="1:3" s="381" customFormat="1" ht="11.25">
      <c r="A535" s="382"/>
      <c r="B535" s="383"/>
      <c r="C535" s="384"/>
    </row>
    <row r="536" spans="1:3" s="381" customFormat="1" ht="11.25">
      <c r="A536" s="382"/>
      <c r="B536" s="383"/>
      <c r="C536" s="384"/>
    </row>
    <row r="537" spans="1:3" s="381" customFormat="1" ht="11.25">
      <c r="A537" s="382"/>
      <c r="B537" s="383"/>
      <c r="C537" s="384"/>
    </row>
    <row r="538" spans="1:3" s="381" customFormat="1" ht="11.25">
      <c r="A538" s="382"/>
      <c r="B538" s="383"/>
      <c r="C538" s="384"/>
    </row>
    <row r="539" spans="1:3" s="381" customFormat="1" ht="11.25">
      <c r="A539" s="382"/>
      <c r="B539" s="383"/>
      <c r="C539" s="384"/>
    </row>
    <row r="540" spans="1:3" s="381" customFormat="1" ht="11.25">
      <c r="A540" s="382"/>
      <c r="B540" s="383"/>
      <c r="C540" s="384"/>
    </row>
    <row r="541" spans="1:3" s="381" customFormat="1" ht="11.25">
      <c r="A541" s="382"/>
      <c r="B541" s="383"/>
      <c r="C541" s="384"/>
    </row>
    <row r="542" spans="1:3" s="381" customFormat="1" ht="11.25">
      <c r="A542" s="382"/>
      <c r="B542" s="383"/>
      <c r="C542" s="384"/>
    </row>
    <row r="543" spans="1:3" s="381" customFormat="1" ht="11.25">
      <c r="A543" s="382"/>
      <c r="B543" s="383"/>
      <c r="C543" s="384"/>
    </row>
    <row r="544" spans="1:3" s="381" customFormat="1" ht="11.25">
      <c r="A544" s="382"/>
      <c r="B544" s="383"/>
      <c r="C544" s="384"/>
    </row>
    <row r="545" spans="1:3" s="381" customFormat="1" ht="11.25">
      <c r="A545" s="382"/>
      <c r="B545" s="383"/>
      <c r="C545" s="384"/>
    </row>
    <row r="546" spans="1:3" s="381" customFormat="1" ht="11.25">
      <c r="A546" s="382"/>
      <c r="B546" s="383"/>
      <c r="C546" s="384"/>
    </row>
    <row r="547" spans="1:3" s="381" customFormat="1" ht="11.25">
      <c r="A547" s="382"/>
      <c r="B547" s="383"/>
      <c r="C547" s="384"/>
    </row>
    <row r="548" spans="1:3" s="381" customFormat="1" ht="11.25">
      <c r="A548" s="382"/>
      <c r="B548" s="383"/>
      <c r="C548" s="384"/>
    </row>
    <row r="549" spans="1:3" s="381" customFormat="1" ht="11.25">
      <c r="A549" s="382"/>
      <c r="B549" s="383"/>
      <c r="C549" s="384"/>
    </row>
    <row r="550" spans="1:3" s="381" customFormat="1" ht="11.25">
      <c r="A550" s="382"/>
      <c r="B550" s="383"/>
      <c r="C550" s="384"/>
    </row>
    <row r="551" spans="1:3" s="381" customFormat="1" ht="11.25">
      <c r="A551" s="382"/>
      <c r="B551" s="383"/>
      <c r="C551" s="384"/>
    </row>
    <row r="552" spans="1:3" s="381" customFormat="1" ht="11.25">
      <c r="A552" s="382"/>
      <c r="B552" s="383"/>
      <c r="C552" s="384"/>
    </row>
    <row r="553" spans="1:3" s="381" customFormat="1" ht="11.25">
      <c r="A553" s="382"/>
      <c r="B553" s="383"/>
      <c r="C553" s="384"/>
    </row>
    <row r="554" spans="1:3" s="381" customFormat="1" ht="11.25">
      <c r="A554" s="382"/>
      <c r="B554" s="383"/>
      <c r="C554" s="384"/>
    </row>
    <row r="555" spans="1:3" s="381" customFormat="1" ht="11.25">
      <c r="A555" s="382"/>
      <c r="B555" s="383"/>
      <c r="C555" s="384"/>
    </row>
    <row r="556" spans="1:3" s="381" customFormat="1" ht="11.25">
      <c r="A556" s="382"/>
      <c r="B556" s="383"/>
      <c r="C556" s="384"/>
    </row>
    <row r="557" spans="1:3" s="381" customFormat="1" ht="11.25">
      <c r="A557" s="382"/>
      <c r="B557" s="383"/>
      <c r="C557" s="384"/>
    </row>
    <row r="558" spans="1:3" s="381" customFormat="1" ht="11.25">
      <c r="A558" s="382"/>
      <c r="B558" s="383"/>
      <c r="C558" s="384"/>
    </row>
    <row r="559" spans="1:3" s="381" customFormat="1" ht="11.25">
      <c r="A559" s="382"/>
      <c r="B559" s="383"/>
      <c r="C559" s="384"/>
    </row>
    <row r="560" spans="1:3" s="381" customFormat="1" ht="11.25">
      <c r="A560" s="382"/>
      <c r="B560" s="383"/>
      <c r="C560" s="384"/>
    </row>
    <row r="561" spans="1:3" s="381" customFormat="1" ht="11.25">
      <c r="A561" s="382"/>
      <c r="B561" s="383"/>
      <c r="C561" s="384"/>
    </row>
    <row r="562" spans="1:3" s="381" customFormat="1" ht="11.25">
      <c r="A562" s="382"/>
      <c r="B562" s="383"/>
      <c r="C562" s="384"/>
    </row>
    <row r="563" spans="1:3" s="381" customFormat="1" ht="11.25">
      <c r="A563" s="382"/>
      <c r="B563" s="383"/>
      <c r="C563" s="384"/>
    </row>
    <row r="564" spans="1:3" s="381" customFormat="1" ht="11.25">
      <c r="A564" s="382"/>
      <c r="B564" s="383"/>
      <c r="C564" s="384"/>
    </row>
    <row r="565" spans="1:3" s="381" customFormat="1" ht="11.25">
      <c r="A565" s="382"/>
      <c r="B565" s="383"/>
      <c r="C565" s="384"/>
    </row>
    <row r="566" spans="1:3" s="381" customFormat="1" ht="11.25">
      <c r="A566" s="382"/>
      <c r="B566" s="383"/>
      <c r="C566" s="384"/>
    </row>
    <row r="567" spans="1:3" s="381" customFormat="1" ht="11.25">
      <c r="A567" s="382"/>
      <c r="B567" s="383"/>
      <c r="C567" s="384"/>
    </row>
    <row r="568" spans="1:3" s="381" customFormat="1" ht="11.25">
      <c r="A568" s="382"/>
      <c r="B568" s="383"/>
      <c r="C568" s="384"/>
    </row>
    <row r="569" spans="1:3" s="381" customFormat="1" ht="11.25">
      <c r="A569" s="382"/>
      <c r="B569" s="383"/>
      <c r="C569" s="384"/>
    </row>
    <row r="570" spans="1:3" s="381" customFormat="1" ht="11.25">
      <c r="A570" s="382"/>
      <c r="B570" s="383"/>
      <c r="C570" s="384"/>
    </row>
    <row r="571" spans="1:3" s="381" customFormat="1" ht="11.25">
      <c r="A571" s="382"/>
      <c r="B571" s="383"/>
      <c r="C571" s="384"/>
    </row>
    <row r="572" spans="1:3" s="381" customFormat="1" ht="11.25">
      <c r="A572" s="382"/>
      <c r="B572" s="383"/>
      <c r="C572" s="384"/>
    </row>
    <row r="573" spans="1:3" s="381" customFormat="1" ht="11.25">
      <c r="A573" s="382"/>
      <c r="B573" s="383"/>
      <c r="C573" s="384"/>
    </row>
    <row r="574" spans="1:3" s="381" customFormat="1" ht="11.25">
      <c r="A574" s="382"/>
      <c r="B574" s="383"/>
      <c r="C574" s="384"/>
    </row>
    <row r="575" spans="1:3" s="381" customFormat="1" ht="11.25">
      <c r="A575" s="382"/>
      <c r="B575" s="383"/>
      <c r="C575" s="384"/>
    </row>
    <row r="576" spans="1:3" s="381" customFormat="1" ht="11.25">
      <c r="A576" s="382"/>
      <c r="B576" s="383"/>
      <c r="C576" s="384"/>
    </row>
    <row r="577" spans="1:3" s="381" customFormat="1" ht="11.25">
      <c r="A577" s="382"/>
      <c r="B577" s="383"/>
      <c r="C577" s="384"/>
    </row>
    <row r="578" spans="1:3" s="381" customFormat="1" ht="11.25">
      <c r="A578" s="382"/>
      <c r="B578" s="383"/>
      <c r="C578" s="384"/>
    </row>
    <row r="579" spans="1:3" s="381" customFormat="1" ht="11.25">
      <c r="A579" s="382"/>
      <c r="B579" s="383"/>
      <c r="C579" s="384"/>
    </row>
    <row r="580" spans="1:3" s="381" customFormat="1" ht="11.25">
      <c r="A580" s="382"/>
      <c r="B580" s="383"/>
      <c r="C580" s="384"/>
    </row>
    <row r="581" spans="1:3" s="381" customFormat="1" ht="11.25">
      <c r="A581" s="382"/>
      <c r="B581" s="383"/>
      <c r="C581" s="384"/>
    </row>
    <row r="582" spans="1:3" s="381" customFormat="1" ht="11.25">
      <c r="A582" s="382"/>
      <c r="B582" s="383"/>
      <c r="C582" s="384"/>
    </row>
    <row r="583" spans="1:3" s="381" customFormat="1" ht="11.25">
      <c r="A583" s="382"/>
      <c r="B583" s="383"/>
      <c r="C583" s="384"/>
    </row>
    <row r="584" spans="1:3" s="381" customFormat="1" ht="11.25">
      <c r="A584" s="382"/>
      <c r="B584" s="383"/>
      <c r="C584" s="384"/>
    </row>
    <row r="585" spans="1:3" s="381" customFormat="1" ht="11.25">
      <c r="A585" s="382"/>
      <c r="B585" s="383"/>
      <c r="C585" s="384"/>
    </row>
    <row r="586" spans="1:3" s="381" customFormat="1" ht="11.25">
      <c r="A586" s="382"/>
      <c r="B586" s="383"/>
      <c r="C586" s="384"/>
    </row>
    <row r="587" spans="1:3" s="381" customFormat="1" ht="11.25">
      <c r="A587" s="382"/>
      <c r="B587" s="383"/>
      <c r="C587" s="384"/>
    </row>
    <row r="588" spans="1:3" s="381" customFormat="1" ht="11.25">
      <c r="A588" s="382"/>
      <c r="B588" s="383"/>
      <c r="C588" s="384"/>
    </row>
    <row r="589" spans="1:3" s="381" customFormat="1" ht="11.25">
      <c r="A589" s="382"/>
      <c r="B589" s="383"/>
      <c r="C589" s="384"/>
    </row>
    <row r="590" spans="1:3" s="381" customFormat="1" ht="11.25">
      <c r="A590" s="382"/>
      <c r="B590" s="383"/>
      <c r="C590" s="384"/>
    </row>
    <row r="591" spans="1:3" s="381" customFormat="1" ht="11.25">
      <c r="A591" s="382"/>
      <c r="B591" s="383"/>
      <c r="C591" s="384"/>
    </row>
    <row r="592" spans="1:3" s="381" customFormat="1" ht="11.25">
      <c r="A592" s="382"/>
      <c r="B592" s="383"/>
      <c r="C592" s="384"/>
    </row>
    <row r="593" spans="1:3" s="381" customFormat="1" ht="11.25">
      <c r="A593" s="382"/>
      <c r="B593" s="383"/>
      <c r="C593" s="384"/>
    </row>
    <row r="594" spans="1:3" s="381" customFormat="1" ht="11.25">
      <c r="A594" s="382"/>
      <c r="B594" s="383"/>
      <c r="C594" s="384"/>
    </row>
    <row r="595" spans="1:3" s="381" customFormat="1" ht="11.25">
      <c r="A595" s="382"/>
      <c r="B595" s="383"/>
      <c r="C595" s="384"/>
    </row>
    <row r="596" spans="1:3" s="381" customFormat="1" ht="11.25">
      <c r="A596" s="382"/>
      <c r="B596" s="383"/>
      <c r="C596" s="384"/>
    </row>
    <row r="597" spans="1:3" s="381" customFormat="1" ht="11.25">
      <c r="A597" s="382"/>
      <c r="B597" s="383"/>
      <c r="C597" s="384"/>
    </row>
    <row r="598" spans="1:3" s="381" customFormat="1" ht="11.25">
      <c r="A598" s="382"/>
      <c r="B598" s="383"/>
      <c r="C598" s="384"/>
    </row>
    <row r="599" spans="1:3" s="381" customFormat="1" ht="11.25">
      <c r="A599" s="382"/>
      <c r="B599" s="383"/>
      <c r="C599" s="384"/>
    </row>
    <row r="600" spans="1:3" s="381" customFormat="1" ht="11.25">
      <c r="A600" s="382"/>
      <c r="B600" s="383"/>
      <c r="C600" s="384"/>
    </row>
    <row r="601" spans="1:3" s="381" customFormat="1" ht="11.25">
      <c r="A601" s="382"/>
      <c r="B601" s="383"/>
      <c r="C601" s="384"/>
    </row>
    <row r="602" spans="1:3" s="381" customFormat="1" ht="11.25">
      <c r="A602" s="382"/>
      <c r="B602" s="383"/>
      <c r="C602" s="384"/>
    </row>
    <row r="603" spans="1:3" s="381" customFormat="1" ht="11.25">
      <c r="A603" s="382"/>
      <c r="B603" s="383"/>
      <c r="C603" s="384"/>
    </row>
    <row r="604" spans="1:3" s="381" customFormat="1" ht="11.25">
      <c r="A604" s="382"/>
      <c r="B604" s="383"/>
      <c r="C604" s="384"/>
    </row>
    <row r="605" spans="1:3" s="381" customFormat="1" ht="11.25">
      <c r="A605" s="382"/>
      <c r="B605" s="383"/>
      <c r="C605" s="384"/>
    </row>
    <row r="606" spans="1:3" s="381" customFormat="1" ht="11.25">
      <c r="A606" s="382"/>
      <c r="B606" s="383"/>
      <c r="C606" s="384"/>
    </row>
    <row r="607" spans="1:3" s="381" customFormat="1" ht="11.25">
      <c r="A607" s="382"/>
      <c r="B607" s="383"/>
      <c r="C607" s="384"/>
    </row>
    <row r="608" spans="1:3" s="381" customFormat="1" ht="11.25">
      <c r="A608" s="382"/>
      <c r="B608" s="383"/>
      <c r="C608" s="384"/>
    </row>
    <row r="609" spans="1:3" s="381" customFormat="1" ht="11.25">
      <c r="A609" s="382"/>
      <c r="B609" s="383"/>
      <c r="C609" s="384"/>
    </row>
    <row r="610" spans="1:3" s="381" customFormat="1" ht="11.25">
      <c r="A610" s="382"/>
      <c r="B610" s="383"/>
      <c r="C610" s="384"/>
    </row>
    <row r="611" spans="1:3" s="381" customFormat="1" ht="11.25">
      <c r="A611" s="382"/>
      <c r="B611" s="383"/>
      <c r="C611" s="384"/>
    </row>
    <row r="612" spans="1:3" s="381" customFormat="1" ht="11.25">
      <c r="A612" s="382"/>
      <c r="B612" s="383"/>
      <c r="C612" s="384"/>
    </row>
    <row r="613" spans="1:3" s="381" customFormat="1" ht="11.25">
      <c r="A613" s="382"/>
      <c r="B613" s="383"/>
      <c r="C613" s="384"/>
    </row>
    <row r="614" spans="1:3" s="381" customFormat="1" ht="11.25">
      <c r="A614" s="382"/>
      <c r="B614" s="383"/>
      <c r="C614" s="384"/>
    </row>
    <row r="615" spans="1:3" s="381" customFormat="1" ht="11.25">
      <c r="A615" s="382"/>
      <c r="B615" s="383"/>
      <c r="C615" s="384"/>
    </row>
    <row r="616" spans="1:3" s="381" customFormat="1" ht="11.25">
      <c r="A616" s="382"/>
      <c r="B616" s="383"/>
      <c r="C616" s="384"/>
    </row>
    <row r="617" spans="1:3" s="381" customFormat="1" ht="11.25">
      <c r="A617" s="382"/>
      <c r="B617" s="383"/>
      <c r="C617" s="384"/>
    </row>
    <row r="618" spans="1:3" s="381" customFormat="1" ht="11.25">
      <c r="A618" s="382"/>
      <c r="B618" s="383"/>
      <c r="C618" s="384"/>
    </row>
    <row r="619" spans="1:3" s="381" customFormat="1" ht="11.25">
      <c r="A619" s="382"/>
      <c r="B619" s="383"/>
      <c r="C619" s="384"/>
    </row>
    <row r="620" spans="1:3" s="381" customFormat="1" ht="11.25">
      <c r="A620" s="382"/>
      <c r="B620" s="383"/>
      <c r="C620" s="384"/>
    </row>
    <row r="621" spans="1:3" s="381" customFormat="1" ht="11.25">
      <c r="A621" s="382"/>
      <c r="B621" s="383"/>
      <c r="C621" s="384"/>
    </row>
    <row r="622" spans="1:3" s="381" customFormat="1" ht="11.25">
      <c r="A622" s="382"/>
      <c r="B622" s="383"/>
      <c r="C622" s="384"/>
    </row>
    <row r="623" spans="1:3" s="381" customFormat="1" ht="11.25">
      <c r="A623" s="382"/>
      <c r="B623" s="383"/>
      <c r="C623" s="384"/>
    </row>
    <row r="624" spans="1:3" s="381" customFormat="1" ht="11.25">
      <c r="A624" s="382"/>
      <c r="B624" s="383"/>
      <c r="C624" s="384"/>
    </row>
    <row r="625" spans="1:3" s="381" customFormat="1" ht="11.25">
      <c r="A625" s="382"/>
      <c r="B625" s="383"/>
      <c r="C625" s="384"/>
    </row>
    <row r="626" spans="1:3" s="381" customFormat="1" ht="11.25">
      <c r="A626" s="382"/>
      <c r="B626" s="383"/>
      <c r="C626" s="384"/>
    </row>
    <row r="627" spans="1:3" s="381" customFormat="1" ht="11.25">
      <c r="A627" s="382"/>
      <c r="B627" s="383"/>
      <c r="C627" s="384"/>
    </row>
    <row r="628" spans="1:3" s="381" customFormat="1" ht="11.25">
      <c r="A628" s="382"/>
      <c r="B628" s="383"/>
      <c r="C628" s="384"/>
    </row>
    <row r="629" spans="1:3" s="381" customFormat="1" ht="11.25">
      <c r="A629" s="382"/>
      <c r="B629" s="383"/>
      <c r="C629" s="384"/>
    </row>
    <row r="630" spans="1:3" s="381" customFormat="1" ht="11.25">
      <c r="A630" s="382"/>
      <c r="B630" s="383"/>
      <c r="C630" s="384"/>
    </row>
    <row r="631" spans="1:3" s="381" customFormat="1" ht="11.25">
      <c r="A631" s="382"/>
      <c r="B631" s="383"/>
      <c r="C631" s="384"/>
    </row>
    <row r="632" spans="1:3" s="381" customFormat="1" ht="11.25">
      <c r="A632" s="382"/>
      <c r="B632" s="383"/>
      <c r="C632" s="384"/>
    </row>
    <row r="633" spans="1:3" s="381" customFormat="1" ht="11.25">
      <c r="A633" s="382"/>
      <c r="B633" s="383"/>
      <c r="C633" s="384"/>
    </row>
    <row r="634" spans="1:3" s="381" customFormat="1" ht="11.25">
      <c r="A634" s="382"/>
      <c r="B634" s="383"/>
      <c r="C634" s="384"/>
    </row>
    <row r="635" spans="1:3" s="381" customFormat="1" ht="11.25">
      <c r="A635" s="382"/>
      <c r="B635" s="383"/>
      <c r="C635" s="384"/>
    </row>
    <row r="636" spans="1:3" s="381" customFormat="1" ht="11.25">
      <c r="A636" s="382"/>
      <c r="B636" s="383"/>
      <c r="C636" s="384"/>
    </row>
    <row r="637" spans="1:3" s="381" customFormat="1" ht="11.25">
      <c r="A637" s="382"/>
      <c r="B637" s="383"/>
      <c r="C637" s="384"/>
    </row>
    <row r="638" spans="1:3" s="381" customFormat="1" ht="11.25">
      <c r="A638" s="382"/>
      <c r="B638" s="383"/>
      <c r="C638" s="384"/>
    </row>
    <row r="639" spans="1:3" s="381" customFormat="1" ht="11.25">
      <c r="A639" s="382"/>
      <c r="B639" s="383"/>
      <c r="C639" s="384"/>
    </row>
    <row r="640" spans="1:3" s="381" customFormat="1" ht="11.25">
      <c r="A640" s="382"/>
      <c r="B640" s="383"/>
      <c r="C640" s="384"/>
    </row>
    <row r="641" spans="1:3" s="381" customFormat="1" ht="11.25">
      <c r="A641" s="382"/>
      <c r="B641" s="383"/>
      <c r="C641" s="384"/>
    </row>
    <row r="642" spans="1:3" s="381" customFormat="1" ht="11.25">
      <c r="A642" s="382"/>
      <c r="B642" s="383"/>
      <c r="C642" s="384"/>
    </row>
    <row r="643" spans="1:3" s="381" customFormat="1" ht="11.25">
      <c r="A643" s="382"/>
      <c r="B643" s="383"/>
      <c r="C643" s="384"/>
    </row>
    <row r="644" spans="1:3" s="381" customFormat="1" ht="11.25">
      <c r="A644" s="382"/>
      <c r="B644" s="383"/>
      <c r="C644" s="384"/>
    </row>
    <row r="645" spans="1:3" s="381" customFormat="1" ht="11.25">
      <c r="A645" s="382"/>
      <c r="B645" s="383"/>
      <c r="C645" s="384"/>
    </row>
    <row r="646" spans="1:3" s="381" customFormat="1" ht="11.25">
      <c r="A646" s="382"/>
      <c r="B646" s="383"/>
      <c r="C646" s="384"/>
    </row>
    <row r="647" spans="1:3" s="381" customFormat="1" ht="11.25">
      <c r="A647" s="382"/>
      <c r="B647" s="383"/>
      <c r="C647" s="384"/>
    </row>
    <row r="648" spans="1:3" s="381" customFormat="1" ht="11.25">
      <c r="A648" s="382"/>
      <c r="B648" s="383"/>
      <c r="C648" s="384"/>
    </row>
    <row r="649" spans="1:3" s="381" customFormat="1" ht="11.25">
      <c r="A649" s="382"/>
      <c r="B649" s="383"/>
      <c r="C649" s="384"/>
    </row>
    <row r="650" spans="1:3" s="381" customFormat="1" ht="11.25">
      <c r="A650" s="382"/>
      <c r="B650" s="383"/>
      <c r="C650" s="384"/>
    </row>
    <row r="651" spans="1:3" s="381" customFormat="1" ht="11.25">
      <c r="A651" s="382"/>
      <c r="B651" s="383"/>
      <c r="C651" s="384"/>
    </row>
    <row r="652" spans="1:3" s="381" customFormat="1" ht="11.25">
      <c r="A652" s="382"/>
      <c r="B652" s="383"/>
      <c r="C652" s="384"/>
    </row>
    <row r="653" spans="1:3" s="381" customFormat="1" ht="11.25">
      <c r="A653" s="382"/>
      <c r="B653" s="383"/>
      <c r="C653" s="384"/>
    </row>
    <row r="654" spans="1:3" s="381" customFormat="1" ht="11.25">
      <c r="A654" s="382"/>
      <c r="B654" s="383"/>
      <c r="C654" s="384"/>
    </row>
    <row r="655" spans="1:3" s="381" customFormat="1" ht="11.25">
      <c r="A655" s="382"/>
      <c r="B655" s="383"/>
      <c r="C655" s="384"/>
    </row>
    <row r="656" spans="1:3" s="381" customFormat="1" ht="11.25">
      <c r="A656" s="382"/>
      <c r="B656" s="383"/>
      <c r="C656" s="384"/>
    </row>
    <row r="657" spans="1:3" s="381" customFormat="1" ht="11.25">
      <c r="A657" s="382"/>
      <c r="B657" s="383"/>
      <c r="C657" s="384"/>
    </row>
    <row r="658" spans="1:3" s="381" customFormat="1" ht="11.25">
      <c r="A658" s="382"/>
      <c r="B658" s="383"/>
      <c r="C658" s="384"/>
    </row>
    <row r="659" spans="1:3" s="381" customFormat="1" ht="11.25">
      <c r="A659" s="382"/>
      <c r="B659" s="383"/>
      <c r="C659" s="384"/>
    </row>
    <row r="660" spans="1:3" s="381" customFormat="1" ht="11.25">
      <c r="A660" s="382"/>
      <c r="B660" s="383"/>
      <c r="C660" s="384"/>
    </row>
    <row r="661" spans="1:3" s="381" customFormat="1" ht="11.25">
      <c r="A661" s="382"/>
      <c r="B661" s="383"/>
      <c r="C661" s="384"/>
    </row>
    <row r="662" spans="1:3" s="381" customFormat="1" ht="11.25">
      <c r="A662" s="382"/>
      <c r="B662" s="383"/>
      <c r="C662" s="384"/>
    </row>
    <row r="663" spans="1:3" s="381" customFormat="1" ht="11.25">
      <c r="A663" s="382"/>
      <c r="B663" s="383"/>
      <c r="C663" s="384"/>
    </row>
    <row r="664" spans="1:3" s="381" customFormat="1" ht="11.25">
      <c r="A664" s="382"/>
      <c r="B664" s="383"/>
      <c r="C664" s="384"/>
    </row>
    <row r="665" spans="1:3" s="381" customFormat="1" ht="11.25">
      <c r="A665" s="382"/>
      <c r="B665" s="383"/>
      <c r="C665" s="384"/>
    </row>
    <row r="666" spans="1:3" s="381" customFormat="1" ht="11.25">
      <c r="A666" s="382"/>
      <c r="B666" s="383"/>
      <c r="C666" s="384"/>
    </row>
    <row r="667" spans="1:3" s="381" customFormat="1" ht="11.25">
      <c r="A667" s="382"/>
      <c r="B667" s="383"/>
      <c r="C667" s="384"/>
    </row>
    <row r="668" spans="1:3" s="381" customFormat="1" ht="11.25">
      <c r="A668" s="382"/>
      <c r="B668" s="383"/>
      <c r="C668" s="384"/>
    </row>
    <row r="669" spans="1:3" s="381" customFormat="1" ht="11.25">
      <c r="A669" s="382"/>
      <c r="B669" s="383"/>
      <c r="C669" s="384"/>
    </row>
    <row r="670" spans="1:3" s="381" customFormat="1" ht="11.25">
      <c r="A670" s="382"/>
      <c r="B670" s="383"/>
      <c r="C670" s="384"/>
    </row>
    <row r="671" spans="1:3" s="381" customFormat="1" ht="11.25">
      <c r="A671" s="382"/>
      <c r="B671" s="383"/>
      <c r="C671" s="384"/>
    </row>
    <row r="672" spans="1:3" s="381" customFormat="1" ht="11.25">
      <c r="A672" s="382"/>
      <c r="B672" s="383"/>
      <c r="C672" s="384"/>
    </row>
    <row r="673" spans="1:3" s="381" customFormat="1" ht="11.25">
      <c r="A673" s="382"/>
      <c r="B673" s="383"/>
      <c r="C673" s="384"/>
    </row>
    <row r="674" spans="1:3" s="381" customFormat="1" ht="11.25">
      <c r="A674" s="382"/>
      <c r="B674" s="383"/>
      <c r="C674" s="384"/>
    </row>
    <row r="675" spans="1:3" s="381" customFormat="1" ht="11.25">
      <c r="A675" s="382"/>
      <c r="B675" s="383"/>
      <c r="C675" s="384"/>
    </row>
    <row r="676" spans="1:3" s="381" customFormat="1" ht="11.25">
      <c r="A676" s="382"/>
      <c r="B676" s="383"/>
      <c r="C676" s="384"/>
    </row>
    <row r="677" spans="1:3" s="381" customFormat="1" ht="11.25">
      <c r="A677" s="382"/>
      <c r="B677" s="383"/>
      <c r="C677" s="384"/>
    </row>
    <row r="678" spans="1:3" s="381" customFormat="1" ht="11.25">
      <c r="A678" s="382"/>
      <c r="B678" s="383"/>
      <c r="C678" s="384"/>
    </row>
    <row r="679" spans="1:3" s="381" customFormat="1" ht="11.25">
      <c r="A679" s="382"/>
      <c r="B679" s="383"/>
      <c r="C679" s="384"/>
    </row>
    <row r="680" spans="1:3" s="381" customFormat="1" ht="11.25">
      <c r="A680" s="382"/>
      <c r="B680" s="383"/>
      <c r="C680" s="384"/>
    </row>
    <row r="681" spans="1:3" s="381" customFormat="1" ht="11.25">
      <c r="A681" s="382"/>
      <c r="B681" s="383"/>
      <c r="C681" s="384"/>
    </row>
    <row r="682" spans="1:3" s="381" customFormat="1" ht="11.25">
      <c r="A682" s="382"/>
      <c r="B682" s="383"/>
      <c r="C682" s="384"/>
    </row>
    <row r="683" spans="1:3" s="381" customFormat="1" ht="11.25">
      <c r="A683" s="382"/>
      <c r="B683" s="383"/>
      <c r="C683" s="384"/>
    </row>
    <row r="684" spans="1:3" s="381" customFormat="1" ht="11.25">
      <c r="A684" s="382"/>
      <c r="B684" s="383"/>
      <c r="C684" s="384"/>
    </row>
    <row r="685" spans="1:3" s="381" customFormat="1" ht="11.25">
      <c r="A685" s="382"/>
      <c r="B685" s="383"/>
      <c r="C685" s="384"/>
    </row>
    <row r="686" spans="1:3" s="381" customFormat="1" ht="11.25">
      <c r="A686" s="382"/>
      <c r="B686" s="383"/>
      <c r="C686" s="384"/>
    </row>
    <row r="687" spans="1:3" s="381" customFormat="1" ht="11.25">
      <c r="A687" s="382"/>
      <c r="B687" s="383"/>
      <c r="C687" s="384"/>
    </row>
    <row r="688" spans="1:3" s="381" customFormat="1" ht="11.25">
      <c r="A688" s="382"/>
      <c r="B688" s="383"/>
      <c r="C688" s="384"/>
    </row>
    <row r="689" spans="1:3" s="381" customFormat="1" ht="11.25">
      <c r="A689" s="382"/>
      <c r="B689" s="383"/>
      <c r="C689" s="384"/>
    </row>
    <row r="690" spans="1:3" s="381" customFormat="1" ht="11.25">
      <c r="A690" s="382"/>
      <c r="B690" s="383"/>
      <c r="C690" s="384"/>
    </row>
    <row r="691" spans="1:3" s="381" customFormat="1" ht="11.25">
      <c r="A691" s="382"/>
      <c r="B691" s="383"/>
      <c r="C691" s="384"/>
    </row>
    <row r="692" spans="1:3" s="381" customFormat="1" ht="11.25">
      <c r="A692" s="382"/>
      <c r="B692" s="383"/>
      <c r="C692" s="384"/>
    </row>
    <row r="693" spans="1:3" s="381" customFormat="1" ht="11.25">
      <c r="A693" s="382"/>
      <c r="B693" s="383"/>
      <c r="C693" s="384"/>
    </row>
    <row r="694" spans="1:3" s="381" customFormat="1" ht="11.25">
      <c r="A694" s="382"/>
      <c r="B694" s="383"/>
      <c r="C694" s="384"/>
    </row>
    <row r="695" spans="1:3" s="381" customFormat="1" ht="11.25">
      <c r="A695" s="382"/>
      <c r="B695" s="383"/>
      <c r="C695" s="384"/>
    </row>
    <row r="696" spans="1:3" s="381" customFormat="1" ht="11.25">
      <c r="A696" s="382"/>
      <c r="B696" s="383"/>
      <c r="C696" s="384"/>
    </row>
    <row r="697" spans="1:3" s="381" customFormat="1" ht="11.25">
      <c r="A697" s="382"/>
      <c r="B697" s="383"/>
      <c r="C697" s="384"/>
    </row>
    <row r="698" spans="1:3" s="381" customFormat="1" ht="11.25">
      <c r="A698" s="382"/>
      <c r="B698" s="383"/>
      <c r="C698" s="384"/>
    </row>
    <row r="699" spans="1:3" s="381" customFormat="1" ht="11.25">
      <c r="A699" s="382"/>
      <c r="B699" s="383"/>
      <c r="C699" s="384"/>
    </row>
    <row r="700" spans="1:3" s="381" customFormat="1" ht="11.25">
      <c r="A700" s="382"/>
      <c r="B700" s="383"/>
      <c r="C700" s="384"/>
    </row>
    <row r="701" spans="1:3" s="381" customFormat="1" ht="11.25">
      <c r="A701" s="382"/>
      <c r="B701" s="383"/>
      <c r="C701" s="384"/>
    </row>
    <row r="702" spans="1:3" s="381" customFormat="1" ht="11.25">
      <c r="A702" s="382"/>
      <c r="B702" s="383"/>
      <c r="C702" s="384"/>
    </row>
    <row r="703" spans="1:3" s="381" customFormat="1" ht="11.25">
      <c r="A703" s="382"/>
      <c r="B703" s="383"/>
      <c r="C703" s="384"/>
    </row>
    <row r="704" spans="1:3" s="381" customFormat="1" ht="11.25">
      <c r="A704" s="382"/>
      <c r="B704" s="383"/>
      <c r="C704" s="384"/>
    </row>
    <row r="705" spans="1:3" s="381" customFormat="1" ht="11.25">
      <c r="A705" s="382"/>
      <c r="B705" s="383"/>
      <c r="C705" s="384"/>
    </row>
    <row r="706" spans="1:3" s="381" customFormat="1" ht="11.25">
      <c r="A706" s="382"/>
      <c r="B706" s="383"/>
      <c r="C706" s="384"/>
    </row>
    <row r="707" spans="1:3" s="381" customFormat="1" ht="11.25">
      <c r="A707" s="382"/>
      <c r="B707" s="383"/>
      <c r="C707" s="384"/>
    </row>
    <row r="708" spans="1:3" s="381" customFormat="1" ht="11.25">
      <c r="A708" s="382"/>
      <c r="B708" s="383"/>
      <c r="C708" s="384"/>
    </row>
    <row r="709" spans="1:3" s="381" customFormat="1" ht="11.25">
      <c r="A709" s="382"/>
      <c r="B709" s="383"/>
      <c r="C709" s="384"/>
    </row>
    <row r="710" spans="1:3" s="381" customFormat="1" ht="11.25">
      <c r="A710" s="382"/>
      <c r="B710" s="383"/>
      <c r="C710" s="384"/>
    </row>
    <row r="711" spans="1:3" s="381" customFormat="1" ht="11.25">
      <c r="A711" s="382"/>
      <c r="B711" s="383"/>
      <c r="C711" s="384"/>
    </row>
    <row r="712" spans="1:3" s="381" customFormat="1" ht="11.25">
      <c r="A712" s="382"/>
      <c r="B712" s="383"/>
      <c r="C712" s="384"/>
    </row>
    <row r="713" spans="1:3" s="381" customFormat="1" ht="11.25">
      <c r="A713" s="382"/>
      <c r="B713" s="383"/>
      <c r="C713" s="384"/>
    </row>
    <row r="714" spans="1:3" s="381" customFormat="1" ht="11.25">
      <c r="A714" s="382"/>
      <c r="B714" s="383"/>
      <c r="C714" s="384"/>
    </row>
    <row r="715" spans="1:3" s="381" customFormat="1" ht="11.25">
      <c r="A715" s="382"/>
      <c r="B715" s="383"/>
      <c r="C715" s="384"/>
    </row>
    <row r="716" spans="1:3" s="381" customFormat="1" ht="11.25">
      <c r="A716" s="382"/>
      <c r="B716" s="383"/>
      <c r="C716" s="384"/>
    </row>
    <row r="717" spans="1:3" s="381" customFormat="1" ht="11.25">
      <c r="A717" s="382"/>
      <c r="B717" s="383"/>
      <c r="C717" s="384"/>
    </row>
    <row r="718" spans="1:3" s="381" customFormat="1" ht="11.25">
      <c r="A718" s="382"/>
      <c r="B718" s="383"/>
      <c r="C718" s="384"/>
    </row>
    <row r="719" spans="1:3" s="381" customFormat="1" ht="11.25">
      <c r="A719" s="382"/>
      <c r="B719" s="383"/>
      <c r="C719" s="384"/>
    </row>
    <row r="720" spans="1:3" s="381" customFormat="1" ht="11.25">
      <c r="A720" s="382"/>
      <c r="B720" s="383"/>
      <c r="C720" s="384"/>
    </row>
    <row r="721" spans="1:3" s="381" customFormat="1" ht="11.25">
      <c r="A721" s="382"/>
      <c r="B721" s="383"/>
      <c r="C721" s="384"/>
    </row>
    <row r="722" spans="1:3" s="381" customFormat="1" ht="11.25">
      <c r="A722" s="382"/>
      <c r="B722" s="383"/>
      <c r="C722" s="384"/>
    </row>
    <row r="723" spans="1:3" s="381" customFormat="1" ht="11.25">
      <c r="A723" s="382"/>
      <c r="B723" s="383"/>
      <c r="C723" s="384"/>
    </row>
    <row r="724" spans="1:3" s="381" customFormat="1" ht="11.25">
      <c r="A724" s="382"/>
      <c r="B724" s="383"/>
      <c r="C724" s="384"/>
    </row>
    <row r="725" spans="1:3" s="381" customFormat="1" ht="11.25">
      <c r="A725" s="382"/>
      <c r="B725" s="383"/>
      <c r="C725" s="384"/>
    </row>
    <row r="726" spans="1:3" s="381" customFormat="1" ht="11.25">
      <c r="A726" s="382"/>
      <c r="B726" s="383"/>
      <c r="C726" s="384"/>
    </row>
    <row r="727" spans="1:3" s="381" customFormat="1" ht="11.25">
      <c r="A727" s="382"/>
      <c r="B727" s="383"/>
      <c r="C727" s="384"/>
    </row>
    <row r="728" spans="1:3" s="381" customFormat="1" ht="11.25">
      <c r="A728" s="382"/>
      <c r="B728" s="383"/>
      <c r="C728" s="384"/>
    </row>
    <row r="729" spans="1:3" s="381" customFormat="1" ht="11.25">
      <c r="A729" s="382"/>
      <c r="B729" s="383"/>
      <c r="C729" s="384"/>
    </row>
    <row r="730" spans="1:3" s="381" customFormat="1" ht="11.25">
      <c r="A730" s="382"/>
      <c r="B730" s="383"/>
      <c r="C730" s="384"/>
    </row>
    <row r="731" spans="1:3" s="381" customFormat="1" ht="11.25">
      <c r="A731" s="382"/>
      <c r="B731" s="383"/>
      <c r="C731" s="384"/>
    </row>
    <row r="732" spans="1:3" s="381" customFormat="1" ht="11.25">
      <c r="A732" s="382"/>
      <c r="B732" s="383"/>
      <c r="C732" s="384"/>
    </row>
    <row r="733" spans="1:3" s="381" customFormat="1" ht="11.25">
      <c r="A733" s="382"/>
      <c r="B733" s="383"/>
      <c r="C733" s="384"/>
    </row>
    <row r="734" spans="1:3" s="381" customFormat="1" ht="11.25">
      <c r="A734" s="382"/>
      <c r="B734" s="383"/>
      <c r="C734" s="384"/>
    </row>
    <row r="735" spans="1:3" s="381" customFormat="1" ht="11.25">
      <c r="A735" s="382"/>
      <c r="B735" s="383"/>
      <c r="C735" s="384"/>
    </row>
    <row r="736" spans="1:3" s="381" customFormat="1" ht="11.25">
      <c r="A736" s="382"/>
      <c r="B736" s="383"/>
      <c r="C736" s="384"/>
    </row>
    <row r="737" spans="1:3" s="381" customFormat="1" ht="11.25">
      <c r="A737" s="382"/>
      <c r="B737" s="383"/>
      <c r="C737" s="384"/>
    </row>
    <row r="738" spans="1:3" s="381" customFormat="1" ht="11.25">
      <c r="A738" s="382"/>
      <c r="B738" s="383"/>
      <c r="C738" s="384"/>
    </row>
    <row r="739" spans="1:3" s="381" customFormat="1" ht="11.25">
      <c r="A739" s="382"/>
      <c r="B739" s="383"/>
      <c r="C739" s="384"/>
    </row>
    <row r="740" spans="1:3" s="381" customFormat="1" ht="11.25">
      <c r="A740" s="382"/>
      <c r="B740" s="383"/>
      <c r="C740" s="384"/>
    </row>
    <row r="741" spans="1:3" s="381" customFormat="1" ht="11.25">
      <c r="A741" s="382"/>
      <c r="B741" s="383"/>
      <c r="C741" s="384"/>
    </row>
    <row r="742" spans="1:3" s="381" customFormat="1" ht="11.25">
      <c r="A742" s="382"/>
      <c r="B742" s="383"/>
      <c r="C742" s="384"/>
    </row>
    <row r="743" spans="1:3" s="381" customFormat="1" ht="11.25">
      <c r="A743" s="382"/>
      <c r="B743" s="383"/>
      <c r="C743" s="384"/>
    </row>
    <row r="744" spans="1:3" s="381" customFormat="1" ht="11.25">
      <c r="A744" s="382"/>
      <c r="B744" s="383"/>
      <c r="C744" s="384"/>
    </row>
    <row r="745" spans="1:3" s="381" customFormat="1" ht="11.25">
      <c r="A745" s="382"/>
      <c r="B745" s="383"/>
      <c r="C745" s="384"/>
    </row>
    <row r="746" spans="1:3" s="381" customFormat="1" ht="11.25">
      <c r="A746" s="382"/>
      <c r="B746" s="383"/>
      <c r="C746" s="384"/>
    </row>
    <row r="747" spans="1:3" s="381" customFormat="1" ht="11.25">
      <c r="A747" s="382"/>
      <c r="B747" s="383"/>
      <c r="C747" s="384"/>
    </row>
    <row r="748" spans="1:3" s="381" customFormat="1" ht="11.25">
      <c r="A748" s="382"/>
      <c r="B748" s="383"/>
      <c r="C748" s="384"/>
    </row>
    <row r="749" spans="1:3" s="381" customFormat="1" ht="11.25">
      <c r="A749" s="382"/>
      <c r="B749" s="383"/>
      <c r="C749" s="384"/>
    </row>
    <row r="750" spans="1:3" s="381" customFormat="1" ht="11.25">
      <c r="A750" s="382"/>
      <c r="B750" s="383"/>
      <c r="C750" s="384"/>
    </row>
    <row r="751" spans="1:3" s="381" customFormat="1" ht="11.25">
      <c r="A751" s="382"/>
      <c r="B751" s="383"/>
      <c r="C751" s="384"/>
    </row>
    <row r="752" spans="1:3" s="381" customFormat="1" ht="11.25">
      <c r="A752" s="382"/>
      <c r="B752" s="383"/>
      <c r="C752" s="384"/>
    </row>
    <row r="753" spans="1:3" s="381" customFormat="1" ht="11.25">
      <c r="A753" s="382"/>
      <c r="B753" s="383"/>
      <c r="C753" s="384"/>
    </row>
    <row r="754" spans="1:3" s="381" customFormat="1" ht="11.25">
      <c r="A754" s="382"/>
      <c r="B754" s="383"/>
      <c r="C754" s="384"/>
    </row>
    <row r="755" spans="1:3" s="381" customFormat="1" ht="11.25">
      <c r="A755" s="382"/>
      <c r="B755" s="383"/>
      <c r="C755" s="384"/>
    </row>
    <row r="756" spans="1:3" s="381" customFormat="1" ht="11.25">
      <c r="A756" s="382"/>
      <c r="B756" s="383"/>
      <c r="C756" s="384"/>
    </row>
    <row r="757" spans="1:3" s="381" customFormat="1" ht="11.25">
      <c r="A757" s="382"/>
      <c r="B757" s="383"/>
      <c r="C757" s="384"/>
    </row>
    <row r="758" spans="1:3" s="381" customFormat="1" ht="11.25">
      <c r="A758" s="382"/>
      <c r="B758" s="383"/>
      <c r="C758" s="384"/>
    </row>
    <row r="759" spans="1:3" s="381" customFormat="1" ht="11.25">
      <c r="A759" s="382"/>
      <c r="B759" s="383"/>
      <c r="C759" s="384"/>
    </row>
    <row r="760" spans="1:3" s="381" customFormat="1" ht="11.25">
      <c r="A760" s="382"/>
      <c r="B760" s="383"/>
      <c r="C760" s="384"/>
    </row>
    <row r="761" spans="1:3" s="381" customFormat="1" ht="11.25">
      <c r="A761" s="382"/>
      <c r="B761" s="383"/>
      <c r="C761" s="384"/>
    </row>
    <row r="762" spans="1:3" s="381" customFormat="1" ht="11.25">
      <c r="A762" s="382"/>
      <c r="B762" s="383"/>
      <c r="C762" s="384"/>
    </row>
    <row r="763" spans="1:3" s="381" customFormat="1" ht="11.25">
      <c r="A763" s="382"/>
      <c r="B763" s="383"/>
      <c r="C763" s="384"/>
    </row>
    <row r="764" spans="1:3" s="381" customFormat="1" ht="11.25">
      <c r="A764" s="382"/>
      <c r="B764" s="383"/>
      <c r="C764" s="384"/>
    </row>
    <row r="765" spans="1:3" s="381" customFormat="1" ht="11.25">
      <c r="A765" s="382"/>
      <c r="B765" s="383"/>
      <c r="C765" s="384"/>
    </row>
    <row r="766" spans="1:3" s="381" customFormat="1" ht="11.25">
      <c r="A766" s="382"/>
      <c r="B766" s="383"/>
      <c r="C766" s="384"/>
    </row>
    <row r="767" spans="1:3" s="381" customFormat="1" ht="11.25">
      <c r="A767" s="382"/>
      <c r="B767" s="383"/>
      <c r="C767" s="384"/>
    </row>
    <row r="768" spans="1:3" s="381" customFormat="1" ht="11.25">
      <c r="A768" s="382"/>
      <c r="B768" s="383"/>
      <c r="C768" s="384"/>
    </row>
    <row r="769" spans="1:3" s="381" customFormat="1" ht="11.25">
      <c r="A769" s="382"/>
      <c r="B769" s="383"/>
      <c r="C769" s="384"/>
    </row>
    <row r="770" spans="1:3" s="381" customFormat="1" ht="11.25">
      <c r="A770" s="382"/>
      <c r="B770" s="383"/>
      <c r="C770" s="384"/>
    </row>
    <row r="771" spans="1:3" s="381" customFormat="1" ht="11.25">
      <c r="A771" s="382"/>
      <c r="B771" s="383"/>
      <c r="C771" s="384"/>
    </row>
    <row r="772" spans="1:3" s="381" customFormat="1" ht="11.25">
      <c r="A772" s="382"/>
      <c r="B772" s="383"/>
      <c r="C772" s="384"/>
    </row>
    <row r="773" spans="1:3" s="381" customFormat="1" ht="11.25">
      <c r="A773" s="382"/>
      <c r="B773" s="383"/>
      <c r="C773" s="384"/>
    </row>
    <row r="774" spans="1:3" s="381" customFormat="1" ht="11.25">
      <c r="A774" s="382"/>
      <c r="B774" s="383"/>
      <c r="C774" s="384"/>
    </row>
    <row r="775" spans="1:3" s="381" customFormat="1" ht="11.25">
      <c r="A775" s="382"/>
      <c r="B775" s="383"/>
      <c r="C775" s="384"/>
    </row>
    <row r="776" spans="1:3" s="381" customFormat="1" ht="11.25">
      <c r="A776" s="382"/>
      <c r="B776" s="383"/>
      <c r="C776" s="384"/>
    </row>
    <row r="777" spans="1:3" s="381" customFormat="1" ht="11.25">
      <c r="A777" s="382"/>
      <c r="B777" s="383"/>
      <c r="C777" s="384"/>
    </row>
    <row r="778" spans="1:3" s="381" customFormat="1" ht="11.25">
      <c r="A778" s="382"/>
      <c r="B778" s="383"/>
      <c r="C778" s="384"/>
    </row>
    <row r="779" spans="1:3" s="381" customFormat="1" ht="11.25">
      <c r="A779" s="382"/>
      <c r="B779" s="383"/>
      <c r="C779" s="384"/>
    </row>
    <row r="780" spans="1:3" s="381" customFormat="1" ht="11.25">
      <c r="A780" s="382"/>
      <c r="B780" s="383"/>
      <c r="C780" s="384"/>
    </row>
    <row r="781" spans="1:3" s="381" customFormat="1" ht="11.25">
      <c r="A781" s="382"/>
      <c r="B781" s="383"/>
      <c r="C781" s="384"/>
    </row>
    <row r="782" spans="1:3" s="381" customFormat="1" ht="11.25">
      <c r="A782" s="382"/>
      <c r="B782" s="383"/>
      <c r="C782" s="384"/>
    </row>
    <row r="783" spans="1:3" s="381" customFormat="1" ht="11.25">
      <c r="A783" s="382"/>
      <c r="B783" s="383"/>
      <c r="C783" s="384"/>
    </row>
    <row r="784" spans="1:3" s="381" customFormat="1" ht="11.25">
      <c r="A784" s="382"/>
      <c r="B784" s="383"/>
      <c r="C784" s="384"/>
    </row>
    <row r="785" spans="1:3" s="381" customFormat="1" ht="11.25">
      <c r="A785" s="382"/>
      <c r="B785" s="383"/>
      <c r="C785" s="384"/>
    </row>
    <row r="786" spans="1:3" s="381" customFormat="1" ht="11.25">
      <c r="A786" s="382"/>
      <c r="B786" s="383"/>
      <c r="C786" s="384"/>
    </row>
    <row r="787" spans="1:3" s="381" customFormat="1" ht="11.25">
      <c r="A787" s="382"/>
      <c r="B787" s="383"/>
      <c r="C787" s="384"/>
    </row>
    <row r="788" spans="1:3" s="381" customFormat="1" ht="11.25">
      <c r="A788" s="382"/>
      <c r="B788" s="383"/>
      <c r="C788" s="384"/>
    </row>
    <row r="789" spans="1:3" s="381" customFormat="1" ht="11.25">
      <c r="A789" s="382"/>
      <c r="B789" s="383"/>
      <c r="C789" s="384"/>
    </row>
    <row r="790" spans="1:3" s="381" customFormat="1" ht="11.25">
      <c r="A790" s="382"/>
      <c r="B790" s="383"/>
      <c r="C790" s="384"/>
    </row>
    <row r="791" spans="1:3" s="381" customFormat="1" ht="11.25">
      <c r="A791" s="382"/>
      <c r="B791" s="383"/>
      <c r="C791" s="384"/>
    </row>
    <row r="792" spans="1:3" s="381" customFormat="1" ht="11.25">
      <c r="A792" s="382"/>
      <c r="B792" s="383"/>
      <c r="C792" s="384"/>
    </row>
    <row r="793" spans="1:3" s="381" customFormat="1" ht="11.25">
      <c r="A793" s="382"/>
      <c r="B793" s="383"/>
      <c r="C793" s="384"/>
    </row>
    <row r="794" spans="1:3" s="381" customFormat="1" ht="11.25">
      <c r="A794" s="382"/>
      <c r="B794" s="383"/>
      <c r="C794" s="384"/>
    </row>
    <row r="795" spans="1:3" s="381" customFormat="1" ht="11.25">
      <c r="A795" s="382"/>
      <c r="B795" s="383"/>
      <c r="C795" s="384"/>
    </row>
    <row r="796" spans="1:3" s="381" customFormat="1" ht="11.25">
      <c r="A796" s="382"/>
      <c r="B796" s="383"/>
      <c r="C796" s="384"/>
    </row>
    <row r="797" spans="1:3" s="381" customFormat="1" ht="11.25">
      <c r="A797" s="382"/>
      <c r="B797" s="383"/>
      <c r="C797" s="384"/>
    </row>
    <row r="798" spans="1:3" s="381" customFormat="1" ht="11.25">
      <c r="A798" s="382"/>
      <c r="B798" s="383"/>
      <c r="C798" s="384"/>
    </row>
    <row r="799" spans="1:3" s="381" customFormat="1" ht="11.25">
      <c r="A799" s="382"/>
      <c r="B799" s="383"/>
      <c r="C799" s="384"/>
    </row>
    <row r="800" spans="1:3" s="381" customFormat="1" ht="11.25">
      <c r="A800" s="382"/>
      <c r="B800" s="383"/>
      <c r="C800" s="384"/>
    </row>
    <row r="801" spans="1:3" s="381" customFormat="1" ht="11.25">
      <c r="A801" s="382"/>
      <c r="B801" s="383"/>
      <c r="C801" s="384"/>
    </row>
    <row r="802" spans="1:3" s="381" customFormat="1" ht="11.25">
      <c r="A802" s="382"/>
      <c r="B802" s="383"/>
      <c r="C802" s="384"/>
    </row>
    <row r="803" spans="1:3" s="381" customFormat="1" ht="11.25">
      <c r="A803" s="382"/>
      <c r="B803" s="383"/>
      <c r="C803" s="384"/>
    </row>
    <row r="804" spans="1:3" s="381" customFormat="1" ht="11.25">
      <c r="A804" s="382"/>
      <c r="B804" s="383"/>
      <c r="C804" s="384"/>
    </row>
    <row r="805" spans="1:3" s="381" customFormat="1" ht="11.25">
      <c r="A805" s="382"/>
      <c r="B805" s="383"/>
      <c r="C805" s="384"/>
    </row>
    <row r="806" spans="1:3" s="381" customFormat="1" ht="11.25">
      <c r="A806" s="382"/>
      <c r="B806" s="383"/>
      <c r="C806" s="384"/>
    </row>
    <row r="807" spans="1:3" s="381" customFormat="1" ht="11.25">
      <c r="A807" s="382"/>
      <c r="B807" s="383"/>
      <c r="C807" s="384"/>
    </row>
    <row r="808" spans="1:3" s="381" customFormat="1" ht="11.25">
      <c r="A808" s="382"/>
      <c r="B808" s="383"/>
      <c r="C808" s="384"/>
    </row>
    <row r="809" spans="1:3" s="381" customFormat="1" ht="11.25">
      <c r="A809" s="382"/>
      <c r="B809" s="383"/>
      <c r="C809" s="384"/>
    </row>
    <row r="810" spans="1:3" s="381" customFormat="1" ht="11.25">
      <c r="A810" s="382"/>
      <c r="B810" s="383"/>
      <c r="C810" s="384"/>
    </row>
    <row r="811" spans="1:3" s="381" customFormat="1" ht="11.25">
      <c r="A811" s="382"/>
      <c r="B811" s="383"/>
      <c r="C811" s="384"/>
    </row>
    <row r="812" spans="1:3" s="381" customFormat="1" ht="11.25">
      <c r="A812" s="382"/>
      <c r="B812" s="383"/>
      <c r="C812" s="384"/>
    </row>
    <row r="813" spans="1:3" s="381" customFormat="1" ht="11.25">
      <c r="A813" s="382"/>
      <c r="B813" s="383"/>
      <c r="C813" s="384"/>
    </row>
    <row r="814" spans="1:3" s="381" customFormat="1" ht="11.25">
      <c r="A814" s="382"/>
      <c r="B814" s="383"/>
      <c r="C814" s="384"/>
    </row>
    <row r="815" spans="1:3" s="381" customFormat="1" ht="11.25">
      <c r="A815" s="382"/>
      <c r="B815" s="383"/>
      <c r="C815" s="384"/>
    </row>
    <row r="816" spans="1:3" s="381" customFormat="1" ht="11.25">
      <c r="A816" s="382"/>
      <c r="B816" s="383"/>
      <c r="C816" s="384"/>
    </row>
    <row r="817" spans="1:3" s="381" customFormat="1" ht="11.25">
      <c r="A817" s="382"/>
      <c r="B817" s="383"/>
      <c r="C817" s="384"/>
    </row>
    <row r="818" spans="1:3" s="381" customFormat="1" ht="11.25">
      <c r="A818" s="382"/>
      <c r="B818" s="383"/>
      <c r="C818" s="384"/>
    </row>
    <row r="819" spans="1:3" s="381" customFormat="1" ht="11.25">
      <c r="A819" s="382"/>
      <c r="B819" s="383"/>
      <c r="C819" s="384"/>
    </row>
    <row r="820" spans="1:3" s="381" customFormat="1" ht="11.25">
      <c r="A820" s="382"/>
      <c r="B820" s="383"/>
      <c r="C820" s="384"/>
    </row>
    <row r="821" spans="1:3" s="381" customFormat="1" ht="11.25">
      <c r="A821" s="382"/>
      <c r="B821" s="383"/>
      <c r="C821" s="384"/>
    </row>
    <row r="822" spans="1:3" s="381" customFormat="1" ht="11.25">
      <c r="A822" s="382"/>
      <c r="B822" s="383"/>
      <c r="C822" s="384"/>
    </row>
    <row r="823" spans="1:3" s="381" customFormat="1" ht="11.25">
      <c r="A823" s="382"/>
      <c r="B823" s="383"/>
      <c r="C823" s="384"/>
    </row>
    <row r="824" spans="1:3" s="381" customFormat="1" ht="11.25">
      <c r="A824" s="382"/>
      <c r="B824" s="383"/>
      <c r="C824" s="384"/>
    </row>
    <row r="825" spans="1:3" s="381" customFormat="1" ht="11.25">
      <c r="A825" s="382"/>
      <c r="B825" s="383"/>
      <c r="C825" s="384"/>
    </row>
    <row r="826" spans="1:3" s="381" customFormat="1" ht="11.25">
      <c r="A826" s="382"/>
      <c r="B826" s="383"/>
      <c r="C826" s="384"/>
    </row>
    <row r="827" spans="1:3" s="381" customFormat="1" ht="11.25">
      <c r="A827" s="382"/>
      <c r="B827" s="383"/>
      <c r="C827" s="384"/>
    </row>
    <row r="828" spans="1:3" s="381" customFormat="1" ht="11.25">
      <c r="A828" s="382"/>
      <c r="B828" s="383"/>
      <c r="C828" s="384"/>
    </row>
    <row r="829" spans="1:3" s="381" customFormat="1" ht="11.25">
      <c r="A829" s="382"/>
      <c r="B829" s="383"/>
      <c r="C829" s="384"/>
    </row>
    <row r="830" spans="1:3" s="381" customFormat="1" ht="11.25">
      <c r="A830" s="382"/>
      <c r="B830" s="383"/>
      <c r="C830" s="384"/>
    </row>
    <row r="831" spans="1:3" s="381" customFormat="1" ht="11.25">
      <c r="A831" s="382"/>
      <c r="B831" s="383"/>
      <c r="C831" s="384"/>
    </row>
    <row r="832" spans="1:3" s="381" customFormat="1" ht="11.25">
      <c r="A832" s="382"/>
      <c r="B832" s="383"/>
      <c r="C832" s="384"/>
    </row>
    <row r="833" spans="1:3" s="381" customFormat="1" ht="11.25">
      <c r="A833" s="382"/>
      <c r="B833" s="383"/>
      <c r="C833" s="384"/>
    </row>
    <row r="834" spans="1:3" s="381" customFormat="1" ht="11.25">
      <c r="A834" s="382"/>
      <c r="B834" s="383"/>
      <c r="C834" s="384"/>
    </row>
    <row r="835" spans="1:3" s="381" customFormat="1" ht="11.25">
      <c r="A835" s="382"/>
      <c r="B835" s="383"/>
      <c r="C835" s="384"/>
    </row>
    <row r="836" spans="1:3" s="381" customFormat="1" ht="11.25">
      <c r="A836" s="382"/>
      <c r="B836" s="383"/>
      <c r="C836" s="384"/>
    </row>
    <row r="837" spans="1:3" s="381" customFormat="1" ht="11.25">
      <c r="A837" s="382"/>
      <c r="B837" s="383"/>
      <c r="C837" s="384"/>
    </row>
    <row r="838" spans="1:3" s="381" customFormat="1" ht="11.25">
      <c r="A838" s="382"/>
      <c r="B838" s="383"/>
      <c r="C838" s="384"/>
    </row>
    <row r="839" spans="1:3" s="381" customFormat="1" ht="11.25">
      <c r="A839" s="382"/>
      <c r="B839" s="383"/>
      <c r="C839" s="384"/>
    </row>
    <row r="840" spans="1:3" s="381" customFormat="1" ht="11.25">
      <c r="A840" s="382"/>
      <c r="B840" s="383"/>
      <c r="C840" s="384"/>
    </row>
    <row r="841" spans="1:3" s="381" customFormat="1" ht="11.25">
      <c r="A841" s="382"/>
      <c r="B841" s="383"/>
      <c r="C841" s="384"/>
    </row>
    <row r="842" spans="1:3" s="381" customFormat="1" ht="11.25">
      <c r="A842" s="382"/>
      <c r="B842" s="383"/>
      <c r="C842" s="384"/>
    </row>
    <row r="843" spans="1:3" s="381" customFormat="1" ht="11.25">
      <c r="A843" s="382"/>
      <c r="B843" s="383"/>
      <c r="C843" s="384"/>
    </row>
    <row r="844" spans="1:3" s="381" customFormat="1" ht="11.25">
      <c r="A844" s="382"/>
      <c r="B844" s="383"/>
      <c r="C844" s="384"/>
    </row>
    <row r="845" spans="1:3" s="381" customFormat="1" ht="11.25">
      <c r="A845" s="382"/>
      <c r="B845" s="383"/>
      <c r="C845" s="384"/>
    </row>
    <row r="846" spans="1:3" s="381" customFormat="1" ht="11.25">
      <c r="A846" s="382"/>
      <c r="B846" s="383"/>
      <c r="C846" s="384"/>
    </row>
    <row r="847" spans="1:3" s="381" customFormat="1" ht="11.25">
      <c r="A847" s="382"/>
      <c r="B847" s="383"/>
      <c r="C847" s="384"/>
    </row>
    <row r="848" spans="1:3" s="381" customFormat="1" ht="11.25">
      <c r="A848" s="382"/>
      <c r="B848" s="383"/>
      <c r="C848" s="384"/>
    </row>
    <row r="849" spans="1:3" s="381" customFormat="1" ht="11.25">
      <c r="A849" s="382"/>
      <c r="B849" s="383"/>
      <c r="C849" s="384"/>
    </row>
    <row r="850" spans="1:3" s="381" customFormat="1" ht="11.25">
      <c r="A850" s="382"/>
      <c r="B850" s="383"/>
      <c r="C850" s="384"/>
    </row>
    <row r="851" spans="1:3" s="381" customFormat="1" ht="11.25">
      <c r="A851" s="382"/>
      <c r="B851" s="383"/>
      <c r="C851" s="384"/>
    </row>
    <row r="852" spans="1:3" s="381" customFormat="1" ht="11.25">
      <c r="A852" s="382"/>
      <c r="B852" s="383"/>
      <c r="C852" s="384"/>
    </row>
    <row r="853" spans="1:3" s="381" customFormat="1" ht="11.25">
      <c r="A853" s="382"/>
      <c r="B853" s="383"/>
      <c r="C853" s="384"/>
    </row>
    <row r="854" spans="1:3" s="381" customFormat="1" ht="11.25">
      <c r="A854" s="382"/>
      <c r="B854" s="383"/>
      <c r="C854" s="384"/>
    </row>
    <row r="855" spans="1:3" s="381" customFormat="1" ht="11.25">
      <c r="A855" s="382"/>
      <c r="B855" s="383"/>
      <c r="C855" s="384"/>
    </row>
    <row r="856" spans="1:3" s="381" customFormat="1" ht="11.25">
      <c r="A856" s="382"/>
      <c r="B856" s="383"/>
      <c r="C856" s="384"/>
    </row>
    <row r="857" spans="1:3" s="381" customFormat="1" ht="11.25">
      <c r="A857" s="382"/>
      <c r="B857" s="383"/>
      <c r="C857" s="384"/>
    </row>
    <row r="858" spans="1:3" s="381" customFormat="1" ht="11.25">
      <c r="A858" s="382"/>
      <c r="B858" s="383"/>
      <c r="C858" s="384"/>
    </row>
    <row r="859" spans="1:3" s="381" customFormat="1" ht="11.25">
      <c r="A859" s="382"/>
      <c r="B859" s="383"/>
      <c r="C859" s="384"/>
    </row>
    <row r="860" spans="1:3" s="381" customFormat="1" ht="11.25">
      <c r="A860" s="382"/>
      <c r="B860" s="383"/>
      <c r="C860" s="384"/>
    </row>
    <row r="861" spans="1:3" s="381" customFormat="1" ht="11.25">
      <c r="A861" s="382"/>
      <c r="B861" s="383"/>
      <c r="C861" s="384"/>
    </row>
    <row r="862" spans="1:3" s="381" customFormat="1" ht="11.25">
      <c r="A862" s="382"/>
      <c r="B862" s="383"/>
      <c r="C862" s="384"/>
    </row>
    <row r="863" spans="1:3" s="381" customFormat="1" ht="11.25">
      <c r="A863" s="382"/>
      <c r="B863" s="383"/>
      <c r="C863" s="384"/>
    </row>
    <row r="864" spans="1:3" s="381" customFormat="1" ht="11.25">
      <c r="A864" s="382"/>
      <c r="B864" s="383"/>
      <c r="C864" s="384"/>
    </row>
    <row r="865" spans="1:3" s="381" customFormat="1" ht="11.25">
      <c r="A865" s="382"/>
      <c r="B865" s="383"/>
      <c r="C865" s="384"/>
    </row>
    <row r="866" spans="1:3" s="381" customFormat="1" ht="11.25">
      <c r="A866" s="382"/>
      <c r="B866" s="383"/>
      <c r="C866" s="384"/>
    </row>
    <row r="867" spans="1:3" s="381" customFormat="1" ht="11.25">
      <c r="A867" s="382"/>
      <c r="B867" s="383"/>
      <c r="C867" s="384"/>
    </row>
    <row r="868" spans="1:3" s="381" customFormat="1" ht="11.25">
      <c r="A868" s="382"/>
      <c r="B868" s="383"/>
      <c r="C868" s="384"/>
    </row>
    <row r="869" spans="1:3" s="381" customFormat="1" ht="11.25">
      <c r="A869" s="382"/>
      <c r="B869" s="383"/>
      <c r="C869" s="384"/>
    </row>
    <row r="870" spans="1:3" s="381" customFormat="1" ht="11.25">
      <c r="A870" s="382"/>
      <c r="B870" s="383"/>
      <c r="C870" s="384"/>
    </row>
    <row r="871" spans="1:3" s="381" customFormat="1" ht="11.25">
      <c r="A871" s="382"/>
      <c r="B871" s="383"/>
      <c r="C871" s="384"/>
    </row>
    <row r="872" spans="1:3" s="381" customFormat="1" ht="11.25">
      <c r="A872" s="382"/>
      <c r="B872" s="383"/>
      <c r="C872" s="384"/>
    </row>
    <row r="873" spans="1:3" s="381" customFormat="1" ht="11.25">
      <c r="A873" s="382"/>
      <c r="B873" s="383"/>
      <c r="C873" s="384"/>
    </row>
    <row r="874" spans="1:3" s="381" customFormat="1" ht="11.25">
      <c r="A874" s="382"/>
      <c r="B874" s="383"/>
      <c r="C874" s="384"/>
    </row>
    <row r="875" spans="1:3" s="381" customFormat="1" ht="11.25">
      <c r="A875" s="382"/>
      <c r="B875" s="383"/>
      <c r="C875" s="384"/>
    </row>
    <row r="876" spans="1:3" s="381" customFormat="1" ht="11.25">
      <c r="A876" s="382"/>
      <c r="B876" s="383"/>
      <c r="C876" s="384"/>
    </row>
    <row r="877" spans="1:3" s="381" customFormat="1" ht="11.25">
      <c r="A877" s="382"/>
      <c r="B877" s="383"/>
      <c r="C877" s="384"/>
    </row>
    <row r="878" spans="1:3" s="381" customFormat="1" ht="11.25">
      <c r="A878" s="382"/>
      <c r="B878" s="383"/>
      <c r="C878" s="384"/>
    </row>
    <row r="879" spans="1:3" s="381" customFormat="1" ht="11.25">
      <c r="A879" s="382"/>
      <c r="B879" s="383"/>
      <c r="C879" s="384"/>
    </row>
    <row r="880" spans="1:3" s="381" customFormat="1" ht="11.25">
      <c r="A880" s="382"/>
      <c r="B880" s="383"/>
      <c r="C880" s="384"/>
    </row>
    <row r="881" spans="1:3" s="381" customFormat="1" ht="11.25">
      <c r="A881" s="382"/>
      <c r="B881" s="383"/>
      <c r="C881" s="384"/>
    </row>
    <row r="882" spans="1:3" s="381" customFormat="1" ht="11.25">
      <c r="A882" s="382"/>
      <c r="B882" s="383"/>
      <c r="C882" s="384"/>
    </row>
    <row r="883" spans="1:3" s="381" customFormat="1" ht="11.25">
      <c r="A883" s="382"/>
      <c r="B883" s="383"/>
      <c r="C883" s="384"/>
    </row>
    <row r="884" spans="1:3" s="381" customFormat="1" ht="11.25">
      <c r="A884" s="382"/>
      <c r="B884" s="383"/>
      <c r="C884" s="384"/>
    </row>
    <row r="885" spans="1:3" s="381" customFormat="1" ht="11.25">
      <c r="A885" s="382"/>
      <c r="B885" s="383"/>
      <c r="C885" s="384"/>
    </row>
    <row r="886" spans="1:3" s="381" customFormat="1" ht="11.25">
      <c r="A886" s="382"/>
      <c r="B886" s="383"/>
      <c r="C886" s="384"/>
    </row>
    <row r="887" spans="1:3" s="381" customFormat="1" ht="11.25">
      <c r="A887" s="382"/>
      <c r="B887" s="383"/>
      <c r="C887" s="384"/>
    </row>
    <row r="888" spans="1:3" s="381" customFormat="1" ht="11.25">
      <c r="A888" s="382"/>
      <c r="B888" s="383"/>
      <c r="C888" s="384"/>
    </row>
    <row r="889" spans="1:3" s="381" customFormat="1" ht="11.25">
      <c r="A889" s="382"/>
      <c r="B889" s="383"/>
      <c r="C889" s="384"/>
    </row>
    <row r="890" spans="1:3" s="381" customFormat="1" ht="11.25">
      <c r="A890" s="382"/>
      <c r="B890" s="383"/>
      <c r="C890" s="384"/>
    </row>
    <row r="891" spans="1:3" s="381" customFormat="1" ht="11.25">
      <c r="A891" s="382"/>
      <c r="B891" s="383"/>
      <c r="C891" s="384"/>
    </row>
    <row r="892" spans="1:3" s="381" customFormat="1" ht="11.25">
      <c r="A892" s="382"/>
      <c r="B892" s="383"/>
      <c r="C892" s="384"/>
    </row>
    <row r="893" spans="1:3" s="381" customFormat="1" ht="11.25">
      <c r="A893" s="382"/>
      <c r="B893" s="383"/>
      <c r="C893" s="384"/>
    </row>
    <row r="894" spans="1:3" s="381" customFormat="1" ht="11.25">
      <c r="A894" s="382"/>
      <c r="B894" s="383"/>
      <c r="C894" s="384"/>
    </row>
    <row r="895" spans="1:3" s="381" customFormat="1" ht="11.25">
      <c r="A895" s="382"/>
      <c r="B895" s="383"/>
      <c r="C895" s="384"/>
    </row>
    <row r="896" spans="1:3" s="381" customFormat="1" ht="11.25">
      <c r="A896" s="382"/>
      <c r="B896" s="383"/>
      <c r="C896" s="384"/>
    </row>
    <row r="897" spans="1:3" s="381" customFormat="1" ht="11.25">
      <c r="A897" s="382"/>
      <c r="B897" s="383"/>
      <c r="C897" s="384"/>
    </row>
    <row r="898" spans="1:3" s="381" customFormat="1" ht="11.25">
      <c r="A898" s="382"/>
      <c r="B898" s="383"/>
      <c r="C898" s="384"/>
    </row>
    <row r="899" spans="1:3" s="381" customFormat="1" ht="11.25">
      <c r="A899" s="382"/>
      <c r="B899" s="383"/>
      <c r="C899" s="384"/>
    </row>
    <row r="900" spans="1:3" s="381" customFormat="1" ht="11.25">
      <c r="A900" s="382"/>
      <c r="B900" s="383"/>
      <c r="C900" s="384"/>
    </row>
    <row r="901" spans="1:3" s="381" customFormat="1" ht="11.25">
      <c r="A901" s="382"/>
      <c r="B901" s="383"/>
      <c r="C901" s="384"/>
    </row>
    <row r="902" spans="1:3" s="381" customFormat="1" ht="11.25">
      <c r="A902" s="382"/>
      <c r="B902" s="383"/>
      <c r="C902" s="384"/>
    </row>
    <row r="903" spans="1:3" s="381" customFormat="1" ht="11.25">
      <c r="A903" s="382"/>
      <c r="B903" s="383"/>
      <c r="C903" s="384"/>
    </row>
    <row r="904" spans="1:3" s="381" customFormat="1" ht="11.25">
      <c r="A904" s="382"/>
      <c r="B904" s="383"/>
      <c r="C904" s="384"/>
    </row>
    <row r="905" spans="1:3" s="381" customFormat="1" ht="11.25">
      <c r="A905" s="382"/>
      <c r="B905" s="383"/>
      <c r="C905" s="384"/>
    </row>
    <row r="906" spans="1:3" s="381" customFormat="1" ht="11.25">
      <c r="A906" s="382"/>
      <c r="B906" s="383"/>
      <c r="C906" s="384"/>
    </row>
    <row r="907" spans="1:3" s="381" customFormat="1" ht="11.25">
      <c r="A907" s="382"/>
      <c r="B907" s="383"/>
      <c r="C907" s="384"/>
    </row>
    <row r="908" spans="1:3" s="381" customFormat="1" ht="11.25">
      <c r="A908" s="382"/>
      <c r="B908" s="383"/>
      <c r="C908" s="384"/>
    </row>
    <row r="909" spans="1:3" s="381" customFormat="1" ht="11.25">
      <c r="A909" s="382"/>
      <c r="B909" s="383"/>
      <c r="C909" s="384"/>
    </row>
    <row r="910" spans="1:3" s="381" customFormat="1" ht="11.25">
      <c r="A910" s="382"/>
      <c r="B910" s="383"/>
      <c r="C910" s="384"/>
    </row>
    <row r="911" spans="1:3" s="381" customFormat="1" ht="11.25">
      <c r="A911" s="382"/>
      <c r="B911" s="383"/>
      <c r="C911" s="384"/>
    </row>
    <row r="912" spans="1:3" s="381" customFormat="1" ht="11.25">
      <c r="A912" s="382"/>
      <c r="B912" s="383"/>
      <c r="C912" s="384"/>
    </row>
    <row r="913" spans="1:3" s="381" customFormat="1" ht="11.25">
      <c r="A913" s="382"/>
      <c r="B913" s="383"/>
      <c r="C913" s="384"/>
    </row>
    <row r="914" spans="1:3" s="381" customFormat="1" ht="11.25">
      <c r="A914" s="382"/>
      <c r="B914" s="383"/>
      <c r="C914" s="384"/>
    </row>
    <row r="915" spans="1:3" s="381" customFormat="1" ht="11.25">
      <c r="A915" s="382"/>
      <c r="B915" s="383"/>
      <c r="C915" s="384"/>
    </row>
    <row r="916" spans="1:3" s="381" customFormat="1" ht="11.25">
      <c r="A916" s="382"/>
      <c r="B916" s="383"/>
      <c r="C916" s="384"/>
    </row>
    <row r="917" spans="1:3" s="381" customFormat="1" ht="11.25">
      <c r="A917" s="382"/>
      <c r="B917" s="383"/>
      <c r="C917" s="384"/>
    </row>
    <row r="918" spans="1:3" s="381" customFormat="1" ht="11.25">
      <c r="A918" s="382"/>
      <c r="B918" s="383"/>
      <c r="C918" s="384"/>
    </row>
    <row r="919" spans="1:3" s="381" customFormat="1" ht="11.25">
      <c r="A919" s="382"/>
      <c r="B919" s="383"/>
      <c r="C919" s="384"/>
    </row>
    <row r="920" spans="1:3" s="381" customFormat="1" ht="11.25">
      <c r="A920" s="382"/>
      <c r="B920" s="383"/>
      <c r="C920" s="384"/>
    </row>
    <row r="921" spans="1:3" s="381" customFormat="1" ht="11.25">
      <c r="A921" s="382"/>
      <c r="B921" s="383"/>
      <c r="C921" s="384"/>
    </row>
    <row r="922" spans="1:3" s="381" customFormat="1" ht="11.25">
      <c r="A922" s="382"/>
      <c r="B922" s="383"/>
      <c r="C922" s="384"/>
    </row>
    <row r="923" spans="1:3" s="381" customFormat="1" ht="11.25">
      <c r="A923" s="382"/>
      <c r="B923" s="383"/>
      <c r="C923" s="384"/>
    </row>
    <row r="924" spans="1:3" s="381" customFormat="1" ht="11.25">
      <c r="A924" s="382"/>
      <c r="B924" s="383"/>
      <c r="C924" s="384"/>
    </row>
    <row r="925" spans="1:3" s="381" customFormat="1" ht="11.25">
      <c r="A925" s="382"/>
      <c r="B925" s="383"/>
      <c r="C925" s="384"/>
    </row>
    <row r="926" spans="1:3" s="381" customFormat="1" ht="11.25">
      <c r="A926" s="382"/>
      <c r="B926" s="383"/>
      <c r="C926" s="384"/>
    </row>
    <row r="927" spans="1:3" s="381" customFormat="1" ht="11.25">
      <c r="A927" s="382"/>
      <c r="B927" s="383"/>
      <c r="C927" s="384"/>
    </row>
    <row r="928" spans="1:3" s="381" customFormat="1" ht="11.25">
      <c r="A928" s="382"/>
      <c r="B928" s="383"/>
      <c r="C928" s="384"/>
    </row>
    <row r="929" spans="1:3" s="381" customFormat="1" ht="11.25">
      <c r="A929" s="382"/>
      <c r="B929" s="383"/>
      <c r="C929" s="384"/>
    </row>
    <row r="930" spans="1:3" s="381" customFormat="1" ht="11.25">
      <c r="A930" s="382"/>
      <c r="B930" s="383"/>
      <c r="C930" s="384"/>
    </row>
    <row r="931" spans="1:3" s="381" customFormat="1" ht="11.25">
      <c r="A931" s="382"/>
      <c r="B931" s="383"/>
      <c r="C931" s="384"/>
    </row>
    <row r="932" spans="1:3" s="381" customFormat="1" ht="11.25">
      <c r="A932" s="382"/>
      <c r="B932" s="383"/>
      <c r="C932" s="384"/>
    </row>
    <row r="933" spans="1:3" s="381" customFormat="1" ht="11.25">
      <c r="A933" s="382"/>
      <c r="B933" s="383"/>
      <c r="C933" s="384"/>
    </row>
    <row r="934" spans="1:3" s="381" customFormat="1" ht="11.25">
      <c r="A934" s="382"/>
      <c r="B934" s="383"/>
      <c r="C934" s="384"/>
    </row>
    <row r="935" spans="1:3" s="381" customFormat="1" ht="11.25">
      <c r="A935" s="382"/>
      <c r="B935" s="383"/>
      <c r="C935" s="384"/>
    </row>
    <row r="936" spans="1:3" s="381" customFormat="1" ht="11.25">
      <c r="A936" s="382"/>
      <c r="B936" s="383"/>
      <c r="C936" s="384"/>
    </row>
    <row r="937" spans="1:3" s="381" customFormat="1" ht="11.25">
      <c r="A937" s="382"/>
      <c r="B937" s="383"/>
      <c r="C937" s="384"/>
    </row>
    <row r="938" spans="1:3" s="381" customFormat="1" ht="11.25">
      <c r="A938" s="382"/>
      <c r="B938" s="383"/>
      <c r="C938" s="384"/>
    </row>
    <row r="939" spans="1:3" s="381" customFormat="1" ht="11.25">
      <c r="A939" s="382"/>
      <c r="B939" s="383"/>
      <c r="C939" s="384"/>
    </row>
    <row r="940" spans="1:3" s="381" customFormat="1" ht="11.25">
      <c r="A940" s="382"/>
      <c r="B940" s="383"/>
      <c r="C940" s="384"/>
    </row>
    <row r="941" spans="1:3" s="381" customFormat="1" ht="11.25">
      <c r="A941" s="382"/>
      <c r="B941" s="383"/>
      <c r="C941" s="384"/>
    </row>
    <row r="942" spans="1:3" s="381" customFormat="1" ht="11.25">
      <c r="A942" s="382"/>
      <c r="B942" s="383"/>
      <c r="C942" s="384"/>
    </row>
    <row r="943" spans="1:3" s="381" customFormat="1" ht="11.25">
      <c r="A943" s="382"/>
      <c r="B943" s="383"/>
      <c r="C943" s="384"/>
    </row>
    <row r="944" spans="1:3" s="381" customFormat="1" ht="11.25">
      <c r="A944" s="382"/>
      <c r="B944" s="383"/>
      <c r="C944" s="384"/>
    </row>
    <row r="945" spans="1:3" s="381" customFormat="1" ht="11.25">
      <c r="A945" s="382"/>
      <c r="B945" s="383"/>
      <c r="C945" s="384"/>
    </row>
    <row r="946" spans="1:3" s="381" customFormat="1" ht="11.25">
      <c r="A946" s="382"/>
      <c r="B946" s="383"/>
      <c r="C946" s="384"/>
    </row>
    <row r="947" spans="1:3" s="381" customFormat="1" ht="11.25">
      <c r="A947" s="382"/>
      <c r="B947" s="383"/>
      <c r="C947" s="384"/>
    </row>
    <row r="948" spans="1:3" s="381" customFormat="1" ht="11.25">
      <c r="A948" s="382"/>
      <c r="B948" s="383"/>
      <c r="C948" s="384"/>
    </row>
    <row r="949" spans="1:3" s="381" customFormat="1" ht="11.25">
      <c r="A949" s="382"/>
      <c r="B949" s="383"/>
      <c r="C949" s="384"/>
    </row>
    <row r="950" spans="1:3" s="381" customFormat="1" ht="11.25">
      <c r="A950" s="382"/>
      <c r="B950" s="383"/>
      <c r="C950" s="384"/>
    </row>
    <row r="951" spans="1:3" s="381" customFormat="1" ht="11.25">
      <c r="A951" s="382"/>
      <c r="B951" s="383"/>
      <c r="C951" s="384"/>
    </row>
    <row r="952" spans="1:3" s="381" customFormat="1" ht="11.25">
      <c r="A952" s="382"/>
      <c r="B952" s="383"/>
      <c r="C952" s="384"/>
    </row>
    <row r="953" spans="1:3" s="381" customFormat="1" ht="11.25">
      <c r="A953" s="382"/>
      <c r="B953" s="383"/>
      <c r="C953" s="384"/>
    </row>
    <row r="954" spans="1:3" s="381" customFormat="1" ht="11.25">
      <c r="A954" s="382"/>
      <c r="B954" s="383"/>
      <c r="C954" s="384"/>
    </row>
    <row r="955" spans="1:3" s="381" customFormat="1" ht="11.25">
      <c r="A955" s="382"/>
      <c r="B955" s="383"/>
      <c r="C955" s="384"/>
    </row>
    <row r="956" spans="1:3" s="381" customFormat="1" ht="11.25">
      <c r="A956" s="382"/>
      <c r="B956" s="383"/>
      <c r="C956" s="384"/>
    </row>
    <row r="957" spans="1:3" s="381" customFormat="1" ht="11.25">
      <c r="A957" s="382"/>
      <c r="B957" s="383"/>
      <c r="C957" s="384"/>
    </row>
    <row r="958" spans="1:3" s="381" customFormat="1" ht="11.25">
      <c r="A958" s="382"/>
      <c r="B958" s="383"/>
      <c r="C958" s="384"/>
    </row>
    <row r="959" spans="1:3" s="381" customFormat="1" ht="11.25">
      <c r="A959" s="382"/>
      <c r="B959" s="383"/>
      <c r="C959" s="384"/>
    </row>
    <row r="960" spans="1:3" s="381" customFormat="1" ht="11.25">
      <c r="A960" s="382"/>
      <c r="B960" s="383"/>
      <c r="C960" s="384"/>
    </row>
    <row r="961" spans="1:3" s="381" customFormat="1" ht="11.25">
      <c r="A961" s="382"/>
      <c r="B961" s="383"/>
      <c r="C961" s="384"/>
    </row>
    <row r="962" spans="1:3" s="381" customFormat="1" ht="11.25">
      <c r="A962" s="382"/>
      <c r="B962" s="383"/>
      <c r="C962" s="384"/>
    </row>
    <row r="963" spans="1:3" s="381" customFormat="1" ht="11.25">
      <c r="A963" s="382"/>
      <c r="B963" s="383"/>
      <c r="C963" s="384"/>
    </row>
    <row r="964" spans="1:3" s="381" customFormat="1" ht="11.25">
      <c r="A964" s="382"/>
      <c r="B964" s="383"/>
      <c r="C964" s="384"/>
    </row>
    <row r="965" spans="1:3" s="381" customFormat="1" ht="11.25">
      <c r="A965" s="382"/>
      <c r="B965" s="383"/>
      <c r="C965" s="384"/>
    </row>
    <row r="966" spans="1:3" s="381" customFormat="1" ht="11.25">
      <c r="A966" s="382"/>
      <c r="B966" s="383"/>
      <c r="C966" s="384"/>
    </row>
    <row r="967" spans="1:3" s="381" customFormat="1" ht="11.25">
      <c r="A967" s="382"/>
      <c r="B967" s="383"/>
      <c r="C967" s="384"/>
    </row>
    <row r="968" spans="1:3" s="381" customFormat="1" ht="11.25">
      <c r="A968" s="382"/>
      <c r="B968" s="383"/>
      <c r="C968" s="384"/>
    </row>
    <row r="969" spans="1:3" s="381" customFormat="1" ht="11.25">
      <c r="A969" s="382"/>
      <c r="B969" s="383"/>
      <c r="C969" s="384"/>
    </row>
    <row r="970" spans="1:3" s="381" customFormat="1" ht="11.25">
      <c r="A970" s="382"/>
      <c r="B970" s="383"/>
      <c r="C970" s="384"/>
    </row>
    <row r="971" spans="1:3" s="381" customFormat="1" ht="11.25">
      <c r="A971" s="382"/>
      <c r="B971" s="383"/>
      <c r="C971" s="384"/>
    </row>
    <row r="972" spans="1:3" s="381" customFormat="1" ht="11.25">
      <c r="A972" s="382"/>
      <c r="B972" s="383"/>
      <c r="C972" s="384"/>
    </row>
    <row r="973" spans="1:3" s="381" customFormat="1" ht="11.25">
      <c r="A973" s="382"/>
      <c r="B973" s="383"/>
      <c r="C973" s="384"/>
    </row>
    <row r="974" spans="1:3" s="381" customFormat="1" ht="11.25">
      <c r="A974" s="382"/>
      <c r="B974" s="383"/>
      <c r="C974" s="384"/>
    </row>
    <row r="975" spans="1:3" s="381" customFormat="1" ht="11.25">
      <c r="A975" s="382"/>
      <c r="B975" s="383"/>
      <c r="C975" s="384"/>
    </row>
    <row r="976" spans="1:3" s="381" customFormat="1" ht="11.25">
      <c r="A976" s="382"/>
      <c r="B976" s="383"/>
      <c r="C976" s="384"/>
    </row>
    <row r="977" spans="1:3" s="381" customFormat="1" ht="11.25">
      <c r="A977" s="382"/>
      <c r="B977" s="383"/>
      <c r="C977" s="384"/>
    </row>
    <row r="978" spans="1:3" s="381" customFormat="1" ht="11.25">
      <c r="A978" s="382"/>
      <c r="B978" s="383"/>
      <c r="C978" s="384"/>
    </row>
    <row r="979" spans="1:3" s="381" customFormat="1" ht="11.25">
      <c r="A979" s="382"/>
      <c r="B979" s="383"/>
      <c r="C979" s="384"/>
    </row>
    <row r="980" spans="1:3" s="381" customFormat="1" ht="11.25">
      <c r="A980" s="382"/>
      <c r="B980" s="383"/>
      <c r="C980" s="384"/>
    </row>
    <row r="981" spans="1:3" s="381" customFormat="1" ht="11.25">
      <c r="A981" s="382"/>
      <c r="B981" s="383"/>
      <c r="C981" s="384"/>
    </row>
    <row r="982" spans="1:3" s="381" customFormat="1" ht="11.25">
      <c r="A982" s="382"/>
      <c r="B982" s="383"/>
      <c r="C982" s="384"/>
    </row>
    <row r="983" spans="1:3" s="381" customFormat="1" ht="11.25">
      <c r="A983" s="382"/>
      <c r="B983" s="383"/>
      <c r="C983" s="384"/>
    </row>
    <row r="984" spans="1:3" s="381" customFormat="1" ht="11.25">
      <c r="A984" s="382"/>
      <c r="B984" s="383"/>
      <c r="C984" s="384"/>
    </row>
    <row r="985" spans="1:3" s="381" customFormat="1" ht="11.25">
      <c r="A985" s="382"/>
      <c r="B985" s="383"/>
      <c r="C985" s="384"/>
    </row>
    <row r="986" spans="1:3" s="381" customFormat="1" ht="11.25">
      <c r="A986" s="382"/>
      <c r="B986" s="383"/>
      <c r="C986" s="384"/>
    </row>
    <row r="987" spans="1:3" s="381" customFormat="1" ht="11.25">
      <c r="A987" s="382"/>
      <c r="B987" s="383"/>
      <c r="C987" s="384"/>
    </row>
    <row r="988" spans="1:3" s="381" customFormat="1" ht="11.25">
      <c r="A988" s="382"/>
      <c r="B988" s="383"/>
      <c r="C988" s="384"/>
    </row>
    <row r="989" spans="1:3" s="381" customFormat="1" ht="11.25">
      <c r="A989" s="382"/>
      <c r="B989" s="383"/>
      <c r="C989" s="384"/>
    </row>
    <row r="990" spans="1:3" s="381" customFormat="1" ht="11.25">
      <c r="A990" s="382"/>
      <c r="B990" s="383"/>
      <c r="C990" s="384"/>
    </row>
    <row r="991" spans="1:3" s="381" customFormat="1" ht="11.25">
      <c r="A991" s="382"/>
      <c r="B991" s="383"/>
      <c r="C991" s="384"/>
    </row>
    <row r="992" spans="1:3" s="381" customFormat="1" ht="11.25">
      <c r="A992" s="382"/>
      <c r="B992" s="383"/>
      <c r="C992" s="384"/>
    </row>
    <row r="993" spans="1:3" s="381" customFormat="1" ht="11.25">
      <c r="A993" s="382"/>
      <c r="B993" s="383"/>
      <c r="C993" s="384"/>
    </row>
    <row r="994" spans="1:3" s="381" customFormat="1" ht="11.25">
      <c r="A994" s="382"/>
      <c r="B994" s="383"/>
      <c r="C994" s="384"/>
    </row>
    <row r="995" spans="1:3" s="381" customFormat="1" ht="11.25">
      <c r="A995" s="382"/>
      <c r="B995" s="383"/>
      <c r="C995" s="384"/>
    </row>
    <row r="996" spans="1:3" s="381" customFormat="1" ht="11.25">
      <c r="A996" s="382"/>
      <c r="B996" s="383"/>
      <c r="C996" s="384"/>
    </row>
    <row r="997" spans="1:3" s="381" customFormat="1" ht="11.25">
      <c r="A997" s="382"/>
      <c r="B997" s="383"/>
      <c r="C997" s="384"/>
    </row>
    <row r="998" spans="1:3" s="381" customFormat="1" ht="11.25">
      <c r="A998" s="382"/>
      <c r="B998" s="383"/>
      <c r="C998" s="384"/>
    </row>
    <row r="999" spans="1:3" s="381" customFormat="1" ht="11.25">
      <c r="A999" s="382"/>
      <c r="B999" s="383"/>
      <c r="C999" s="384"/>
    </row>
    <row r="1000" spans="1:3" s="381" customFormat="1" ht="11.25">
      <c r="A1000" s="382"/>
      <c r="B1000" s="383"/>
      <c r="C1000" s="384"/>
    </row>
    <row r="1001" spans="1:3" s="381" customFormat="1" ht="11.25">
      <c r="A1001" s="382"/>
      <c r="B1001" s="383"/>
      <c r="C1001" s="384"/>
    </row>
    <row r="1002" spans="1:3" s="381" customFormat="1" ht="11.25">
      <c r="A1002" s="382"/>
      <c r="B1002" s="383"/>
      <c r="C1002" s="384"/>
    </row>
    <row r="1003" spans="1:3" s="381" customFormat="1" ht="11.25">
      <c r="A1003" s="382"/>
      <c r="B1003" s="383"/>
      <c r="C1003" s="384"/>
    </row>
    <row r="1004" spans="1:3" s="381" customFormat="1" ht="11.25">
      <c r="A1004" s="382"/>
      <c r="B1004" s="383"/>
      <c r="C1004" s="384"/>
    </row>
    <row r="1005" spans="1:3" s="381" customFormat="1" ht="11.25">
      <c r="A1005" s="382"/>
      <c r="B1005" s="383"/>
      <c r="C1005" s="384"/>
    </row>
    <row r="1006" spans="1:3" s="381" customFormat="1" ht="11.25">
      <c r="A1006" s="382"/>
      <c r="B1006" s="383"/>
      <c r="C1006" s="384"/>
    </row>
    <row r="1007" spans="1:3" s="381" customFormat="1" ht="11.25">
      <c r="A1007" s="382"/>
      <c r="B1007" s="383"/>
      <c r="C1007" s="384"/>
    </row>
    <row r="1008" spans="1:3" s="381" customFormat="1" ht="11.25">
      <c r="A1008" s="382"/>
      <c r="B1008" s="383"/>
      <c r="C1008" s="384"/>
    </row>
    <row r="1009" spans="1:3" s="381" customFormat="1" ht="11.25">
      <c r="A1009" s="382"/>
      <c r="B1009" s="383"/>
      <c r="C1009" s="384"/>
    </row>
    <row r="1010" spans="1:3" s="381" customFormat="1" ht="11.25">
      <c r="A1010" s="382"/>
      <c r="B1010" s="383"/>
      <c r="C1010" s="384"/>
    </row>
    <row r="1011" spans="1:3" s="381" customFormat="1" ht="11.25">
      <c r="A1011" s="382"/>
      <c r="B1011" s="383"/>
      <c r="C1011" s="384"/>
    </row>
    <row r="1012" spans="1:3" s="381" customFormat="1" ht="11.25">
      <c r="A1012" s="382"/>
      <c r="B1012" s="383"/>
      <c r="C1012" s="384"/>
    </row>
    <row r="1013" spans="1:3" s="381" customFormat="1" ht="11.25">
      <c r="A1013" s="382"/>
      <c r="B1013" s="383"/>
      <c r="C1013" s="384"/>
    </row>
    <row r="1014" spans="1:3" s="381" customFormat="1" ht="11.25">
      <c r="A1014" s="382"/>
      <c r="B1014" s="383"/>
      <c r="C1014" s="384"/>
    </row>
    <row r="1015" spans="1:3" s="381" customFormat="1" ht="11.25">
      <c r="A1015" s="382"/>
      <c r="B1015" s="383"/>
      <c r="C1015" s="384"/>
    </row>
    <row r="1016" spans="1:3" s="381" customFormat="1" ht="11.25">
      <c r="A1016" s="382"/>
      <c r="B1016" s="383"/>
      <c r="C1016" s="384"/>
    </row>
    <row r="1017" spans="1:3" s="381" customFormat="1" ht="11.25">
      <c r="A1017" s="382"/>
      <c r="B1017" s="383"/>
      <c r="C1017" s="384"/>
    </row>
    <row r="1018" spans="1:3" s="381" customFormat="1" ht="11.25">
      <c r="A1018" s="382"/>
      <c r="B1018" s="383"/>
      <c r="C1018" s="384"/>
    </row>
    <row r="1019" spans="1:3" s="381" customFormat="1" ht="11.25">
      <c r="A1019" s="382"/>
      <c r="B1019" s="383"/>
      <c r="C1019" s="384"/>
    </row>
    <row r="1020" spans="1:3" s="381" customFormat="1" ht="11.25">
      <c r="A1020" s="382"/>
      <c r="B1020" s="383"/>
      <c r="C1020" s="384"/>
    </row>
    <row r="1021" spans="1:3" s="381" customFormat="1" ht="11.25">
      <c r="A1021" s="382"/>
      <c r="B1021" s="383"/>
      <c r="C1021" s="384"/>
    </row>
    <row r="1022" spans="1:3" s="381" customFormat="1" ht="11.25">
      <c r="A1022" s="382"/>
      <c r="B1022" s="383"/>
      <c r="C1022" s="384"/>
    </row>
    <row r="1023" spans="1:3" s="381" customFormat="1" ht="11.25">
      <c r="A1023" s="382"/>
      <c r="B1023" s="383"/>
      <c r="C1023" s="384"/>
    </row>
    <row r="1024" spans="1:3" s="381" customFormat="1" ht="11.25">
      <c r="A1024" s="382"/>
      <c r="B1024" s="383"/>
      <c r="C1024" s="384"/>
    </row>
    <row r="1025" spans="1:3" s="381" customFormat="1" ht="11.25">
      <c r="A1025" s="382"/>
      <c r="B1025" s="383"/>
      <c r="C1025" s="384"/>
    </row>
    <row r="1026" spans="1:3" s="381" customFormat="1" ht="11.25">
      <c r="A1026" s="382"/>
      <c r="B1026" s="383"/>
      <c r="C1026" s="384"/>
    </row>
    <row r="1027" spans="1:3" s="381" customFormat="1" ht="11.25">
      <c r="A1027" s="382"/>
      <c r="B1027" s="383"/>
      <c r="C1027" s="384"/>
    </row>
    <row r="1028" spans="1:3" s="381" customFormat="1" ht="11.25">
      <c r="A1028" s="382"/>
      <c r="B1028" s="383"/>
      <c r="C1028" s="384"/>
    </row>
    <row r="1029" spans="1:3" s="381" customFormat="1" ht="11.25">
      <c r="A1029" s="382"/>
      <c r="B1029" s="383"/>
      <c r="C1029" s="384"/>
    </row>
    <row r="1030" spans="1:3" s="381" customFormat="1" ht="11.25">
      <c r="A1030" s="382"/>
      <c r="B1030" s="383"/>
      <c r="C1030" s="384"/>
    </row>
    <row r="1031" spans="1:3" s="381" customFormat="1" ht="11.25">
      <c r="A1031" s="382"/>
      <c r="B1031" s="383"/>
      <c r="C1031" s="384"/>
    </row>
    <row r="1032" spans="1:3" s="381" customFormat="1" ht="11.25">
      <c r="A1032" s="382"/>
      <c r="B1032" s="383"/>
      <c r="C1032" s="384"/>
    </row>
    <row r="1033" spans="1:3" s="381" customFormat="1" ht="11.25">
      <c r="A1033" s="382"/>
      <c r="B1033" s="383"/>
      <c r="C1033" s="384"/>
    </row>
    <row r="1034" spans="1:3" s="381" customFormat="1" ht="11.25">
      <c r="A1034" s="382"/>
      <c r="B1034" s="383"/>
      <c r="C1034" s="384"/>
    </row>
    <row r="1035" spans="1:3" s="381" customFormat="1" ht="11.25">
      <c r="A1035" s="382"/>
      <c r="B1035" s="383"/>
      <c r="C1035" s="384"/>
    </row>
    <row r="1036" spans="1:3" s="381" customFormat="1" ht="11.25">
      <c r="A1036" s="382"/>
      <c r="B1036" s="383"/>
      <c r="C1036" s="384"/>
    </row>
    <row r="1037" spans="1:3" s="381" customFormat="1" ht="11.25">
      <c r="A1037" s="382"/>
      <c r="B1037" s="383"/>
      <c r="C1037" s="384"/>
    </row>
    <row r="1038" spans="1:3" s="381" customFormat="1" ht="11.25">
      <c r="A1038" s="382"/>
      <c r="B1038" s="383"/>
      <c r="C1038" s="384"/>
    </row>
    <row r="1039" spans="1:3" s="381" customFormat="1" ht="11.25">
      <c r="A1039" s="382"/>
      <c r="B1039" s="383"/>
      <c r="C1039" s="384"/>
    </row>
    <row r="1040" spans="1:3" s="381" customFormat="1" ht="11.25">
      <c r="A1040" s="382"/>
      <c r="B1040" s="383"/>
      <c r="C1040" s="384"/>
    </row>
    <row r="1041" spans="1:3" s="381" customFormat="1" ht="11.25">
      <c r="A1041" s="382"/>
      <c r="B1041" s="383"/>
      <c r="C1041" s="384"/>
    </row>
    <row r="1042" spans="1:3" s="381" customFormat="1" ht="11.25">
      <c r="A1042" s="382"/>
      <c r="B1042" s="383"/>
      <c r="C1042" s="384"/>
    </row>
    <row r="1043" spans="1:3" s="381" customFormat="1" ht="11.25">
      <c r="A1043" s="382"/>
      <c r="B1043" s="383"/>
      <c r="C1043" s="384"/>
    </row>
    <row r="1044" spans="1:3" s="381" customFormat="1" ht="11.25">
      <c r="A1044" s="382"/>
      <c r="B1044" s="383"/>
      <c r="C1044" s="384"/>
    </row>
    <row r="1045" spans="1:3" s="381" customFormat="1" ht="11.25">
      <c r="A1045" s="382"/>
      <c r="B1045" s="383"/>
      <c r="C1045" s="384"/>
    </row>
    <row r="1046" spans="1:3" s="381" customFormat="1" ht="11.25">
      <c r="A1046" s="382"/>
      <c r="B1046" s="383"/>
      <c r="C1046" s="384"/>
    </row>
    <row r="1047" spans="1:3" s="381" customFormat="1" ht="11.25">
      <c r="A1047" s="382"/>
      <c r="B1047" s="383"/>
      <c r="C1047" s="384"/>
    </row>
    <row r="1048" spans="1:3" s="381" customFormat="1" ht="11.25">
      <c r="A1048" s="382"/>
      <c r="B1048" s="383"/>
      <c r="C1048" s="384"/>
    </row>
    <row r="1049" spans="1:3" s="381" customFormat="1" ht="11.25">
      <c r="A1049" s="382"/>
      <c r="B1049" s="383"/>
      <c r="C1049" s="384"/>
    </row>
    <row r="1050" spans="1:3" s="381" customFormat="1" ht="11.25">
      <c r="A1050" s="382"/>
      <c r="B1050" s="383"/>
      <c r="C1050" s="384"/>
    </row>
    <row r="1051" spans="1:3" s="381" customFormat="1" ht="11.25">
      <c r="A1051" s="382"/>
      <c r="B1051" s="383"/>
      <c r="C1051" s="384"/>
    </row>
    <row r="1052" spans="1:3" s="381" customFormat="1" ht="11.25">
      <c r="A1052" s="382"/>
      <c r="B1052" s="383"/>
      <c r="C1052" s="384"/>
    </row>
    <row r="1053" spans="1:3" s="381" customFormat="1" ht="11.25">
      <c r="A1053" s="382"/>
      <c r="B1053" s="383"/>
      <c r="C1053" s="384"/>
    </row>
    <row r="1054" spans="1:3" s="381" customFormat="1" ht="11.25">
      <c r="A1054" s="382"/>
      <c r="B1054" s="383"/>
      <c r="C1054" s="384"/>
    </row>
    <row r="1055" spans="1:3" s="381" customFormat="1" ht="11.25">
      <c r="A1055" s="382"/>
      <c r="B1055" s="383"/>
      <c r="C1055" s="384"/>
    </row>
    <row r="1056" spans="1:3" s="381" customFormat="1" ht="11.25">
      <c r="A1056" s="382"/>
      <c r="B1056" s="383"/>
      <c r="C1056" s="384"/>
    </row>
    <row r="1057" spans="1:3" s="381" customFormat="1" ht="11.25">
      <c r="A1057" s="382"/>
      <c r="B1057" s="383"/>
      <c r="C1057" s="384"/>
    </row>
    <row r="1058" spans="1:3" s="381" customFormat="1" ht="11.25">
      <c r="A1058" s="382"/>
      <c r="B1058" s="383"/>
      <c r="C1058" s="384"/>
    </row>
    <row r="1059" spans="1:3" s="381" customFormat="1" ht="11.25">
      <c r="A1059" s="382"/>
      <c r="B1059" s="383"/>
      <c r="C1059" s="384"/>
    </row>
    <row r="1060" spans="1:3" s="381" customFormat="1" ht="11.25">
      <c r="A1060" s="382"/>
      <c r="B1060" s="383"/>
      <c r="C1060" s="384"/>
    </row>
    <row r="1061" spans="1:3" s="381" customFormat="1" ht="11.25">
      <c r="A1061" s="382"/>
      <c r="B1061" s="383"/>
      <c r="C1061" s="384"/>
    </row>
    <row r="1062" spans="1:3" s="381" customFormat="1" ht="11.25">
      <c r="A1062" s="382"/>
      <c r="B1062" s="383"/>
      <c r="C1062" s="384"/>
    </row>
    <row r="1063" spans="1:3" s="381" customFormat="1" ht="11.25">
      <c r="A1063" s="382"/>
      <c r="B1063" s="383"/>
      <c r="C1063" s="384"/>
    </row>
    <row r="1064" spans="1:3" s="381" customFormat="1" ht="11.25">
      <c r="A1064" s="382"/>
      <c r="B1064" s="383"/>
      <c r="C1064" s="384"/>
    </row>
    <row r="1065" spans="1:3" s="381" customFormat="1" ht="11.25">
      <c r="A1065" s="382"/>
      <c r="B1065" s="383"/>
      <c r="C1065" s="384"/>
    </row>
    <row r="1066" spans="1:3" s="381" customFormat="1" ht="11.25">
      <c r="A1066" s="382"/>
      <c r="B1066" s="383"/>
      <c r="C1066" s="384"/>
    </row>
    <row r="1067" spans="1:3" s="381" customFormat="1" ht="11.25">
      <c r="A1067" s="382"/>
      <c r="B1067" s="383"/>
      <c r="C1067" s="384"/>
    </row>
    <row r="1068" spans="1:3" s="381" customFormat="1" ht="11.25">
      <c r="A1068" s="382"/>
      <c r="B1068" s="383"/>
      <c r="C1068" s="384"/>
    </row>
    <row r="1069" spans="1:3" s="381" customFormat="1" ht="11.25">
      <c r="A1069" s="382"/>
      <c r="B1069" s="383"/>
      <c r="C1069" s="384"/>
    </row>
    <row r="1070" spans="1:3" s="381" customFormat="1" ht="11.25">
      <c r="A1070" s="382"/>
      <c r="B1070" s="383"/>
      <c r="C1070" s="384"/>
    </row>
    <row r="1071" spans="1:3" s="381" customFormat="1" ht="11.25">
      <c r="A1071" s="382"/>
      <c r="B1071" s="383"/>
      <c r="C1071" s="384"/>
    </row>
    <row r="1072" spans="1:3" s="381" customFormat="1" ht="11.25">
      <c r="A1072" s="382"/>
      <c r="B1072" s="383"/>
      <c r="C1072" s="384"/>
    </row>
    <row r="1073" spans="1:3" s="381" customFormat="1" ht="11.25">
      <c r="A1073" s="382"/>
      <c r="B1073" s="383"/>
      <c r="C1073" s="384"/>
    </row>
    <row r="1074" spans="1:3" s="381" customFormat="1" ht="11.25">
      <c r="A1074" s="382"/>
      <c r="B1074" s="383"/>
      <c r="C1074" s="384"/>
    </row>
    <row r="1075" spans="1:3" s="381" customFormat="1" ht="11.25">
      <c r="A1075" s="382"/>
      <c r="B1075" s="383"/>
      <c r="C1075" s="384"/>
    </row>
    <row r="1076" spans="1:3" s="381" customFormat="1" ht="11.25">
      <c r="A1076" s="382"/>
      <c r="B1076" s="383"/>
      <c r="C1076" s="384"/>
    </row>
    <row r="1077" spans="1:3" s="381" customFormat="1" ht="11.25">
      <c r="A1077" s="382"/>
      <c r="B1077" s="383"/>
      <c r="C1077" s="384"/>
    </row>
    <row r="1078" spans="1:3" s="381" customFormat="1" ht="11.25">
      <c r="A1078" s="382"/>
      <c r="B1078" s="383"/>
      <c r="C1078" s="384"/>
    </row>
    <row r="1079" spans="1:3" s="381" customFormat="1" ht="11.25">
      <c r="A1079" s="382"/>
      <c r="B1079" s="383"/>
      <c r="C1079" s="384"/>
    </row>
    <row r="1080" spans="1:3" s="381" customFormat="1" ht="11.25">
      <c r="A1080" s="382"/>
      <c r="B1080" s="383"/>
      <c r="C1080" s="384"/>
    </row>
    <row r="1081" spans="1:3" s="381" customFormat="1" ht="11.25">
      <c r="A1081" s="382"/>
      <c r="B1081" s="383"/>
      <c r="C1081" s="384"/>
    </row>
    <row r="1082" spans="1:3" s="381" customFormat="1" ht="11.25">
      <c r="A1082" s="382"/>
      <c r="B1082" s="383"/>
      <c r="C1082" s="384"/>
    </row>
    <row r="1083" spans="1:3" s="381" customFormat="1" ht="11.25">
      <c r="A1083" s="382"/>
      <c r="B1083" s="383"/>
      <c r="C1083" s="384"/>
    </row>
    <row r="1084" spans="1:3" s="381" customFormat="1" ht="11.25">
      <c r="A1084" s="382"/>
      <c r="B1084" s="383"/>
      <c r="C1084" s="384"/>
    </row>
    <row r="1085" spans="1:3" s="381" customFormat="1" ht="11.25">
      <c r="A1085" s="382"/>
      <c r="B1085" s="383"/>
      <c r="C1085" s="384"/>
    </row>
    <row r="1086" spans="1:3" s="381" customFormat="1" ht="11.25">
      <c r="A1086" s="382"/>
      <c r="B1086" s="383"/>
      <c r="C1086" s="384"/>
    </row>
    <row r="1087" spans="1:3" s="381" customFormat="1" ht="11.25">
      <c r="A1087" s="382"/>
      <c r="B1087" s="383"/>
      <c r="C1087" s="384"/>
    </row>
    <row r="1088" spans="1:3" s="381" customFormat="1" ht="11.25">
      <c r="A1088" s="382"/>
      <c r="B1088" s="383"/>
      <c r="C1088" s="384"/>
    </row>
    <row r="1089" spans="1:3" s="381" customFormat="1" ht="11.25">
      <c r="A1089" s="382"/>
      <c r="B1089" s="383"/>
      <c r="C1089" s="384"/>
    </row>
    <row r="1090" spans="1:3" s="381" customFormat="1" ht="11.25">
      <c r="A1090" s="382"/>
      <c r="B1090" s="383"/>
      <c r="C1090" s="384"/>
    </row>
    <row r="1091" spans="1:3" s="381" customFormat="1" ht="11.25">
      <c r="A1091" s="382"/>
      <c r="B1091" s="383"/>
      <c r="C1091" s="384"/>
    </row>
    <row r="1092" spans="1:3" s="381" customFormat="1" ht="11.25">
      <c r="A1092" s="382"/>
      <c r="B1092" s="383"/>
      <c r="C1092" s="384"/>
    </row>
    <row r="1093" spans="1:3" s="381" customFormat="1" ht="11.25">
      <c r="A1093" s="382"/>
      <c r="B1093" s="383"/>
      <c r="C1093" s="384"/>
    </row>
    <row r="1094" spans="1:3" s="381" customFormat="1" ht="11.25">
      <c r="A1094" s="382"/>
      <c r="B1094" s="383"/>
      <c r="C1094" s="384"/>
    </row>
    <row r="1095" spans="1:3" s="381" customFormat="1" ht="11.25">
      <c r="A1095" s="382"/>
      <c r="B1095" s="383"/>
      <c r="C1095" s="384"/>
    </row>
    <row r="1096" spans="1:3" s="381" customFormat="1" ht="11.25">
      <c r="A1096" s="382"/>
      <c r="B1096" s="383"/>
      <c r="C1096" s="384"/>
    </row>
    <row r="1097" spans="1:3" s="381" customFormat="1" ht="11.25">
      <c r="A1097" s="382"/>
      <c r="B1097" s="383"/>
      <c r="C1097" s="384"/>
    </row>
    <row r="1098" spans="1:3" s="381" customFormat="1" ht="11.25">
      <c r="A1098" s="382"/>
      <c r="B1098" s="383"/>
      <c r="C1098" s="384"/>
    </row>
    <row r="1099" spans="1:3" s="381" customFormat="1" ht="11.25">
      <c r="A1099" s="382"/>
      <c r="B1099" s="383"/>
      <c r="C1099" s="384"/>
    </row>
    <row r="1100" spans="1:3" s="381" customFormat="1" ht="11.25">
      <c r="A1100" s="382"/>
      <c r="B1100" s="383"/>
      <c r="C1100" s="384"/>
    </row>
    <row r="1101" spans="1:3" s="381" customFormat="1" ht="11.25">
      <c r="A1101" s="382"/>
      <c r="B1101" s="383"/>
      <c r="C1101" s="384"/>
    </row>
    <row r="1102" spans="1:3" s="381" customFormat="1" ht="11.25">
      <c r="A1102" s="382"/>
      <c r="B1102" s="383"/>
      <c r="C1102" s="384"/>
    </row>
    <row r="1103" spans="1:3" s="381" customFormat="1" ht="11.25">
      <c r="A1103" s="382"/>
      <c r="B1103" s="383"/>
      <c r="C1103" s="384"/>
    </row>
    <row r="1104" spans="1:3" s="381" customFormat="1" ht="11.25">
      <c r="A1104" s="382"/>
      <c r="B1104" s="383"/>
      <c r="C1104" s="384"/>
    </row>
    <row r="1105" spans="1:3" s="381" customFormat="1" ht="11.25">
      <c r="A1105" s="382"/>
      <c r="B1105" s="383"/>
      <c r="C1105" s="384"/>
    </row>
    <row r="1106" spans="1:3" s="381" customFormat="1" ht="11.25">
      <c r="A1106" s="382"/>
      <c r="B1106" s="383"/>
      <c r="C1106" s="384"/>
    </row>
    <row r="1107" spans="1:3" s="381" customFormat="1" ht="11.25">
      <c r="A1107" s="382"/>
      <c r="B1107" s="383"/>
      <c r="C1107" s="384"/>
    </row>
    <row r="1108" spans="1:3" s="381" customFormat="1" ht="11.25">
      <c r="A1108" s="382"/>
      <c r="B1108" s="383"/>
      <c r="C1108" s="384"/>
    </row>
    <row r="1109" spans="1:3" s="381" customFormat="1" ht="11.25">
      <c r="A1109" s="382"/>
      <c r="B1109" s="383"/>
      <c r="C1109" s="384"/>
    </row>
    <row r="1110" spans="1:3" s="381" customFormat="1" ht="11.25">
      <c r="A1110" s="382"/>
      <c r="B1110" s="383"/>
      <c r="C1110" s="384"/>
    </row>
    <row r="1111" spans="1:3" s="381" customFormat="1" ht="11.25">
      <c r="A1111" s="382"/>
      <c r="B1111" s="383"/>
      <c r="C1111" s="384"/>
    </row>
    <row r="1112" spans="1:3" s="381" customFormat="1" ht="11.25">
      <c r="A1112" s="382"/>
      <c r="B1112" s="383"/>
      <c r="C1112" s="384"/>
    </row>
    <row r="1113" spans="1:3" s="381" customFormat="1" ht="11.25">
      <c r="A1113" s="382"/>
      <c r="B1113" s="383"/>
      <c r="C1113" s="384"/>
    </row>
    <row r="1114" spans="1:3" s="381" customFormat="1" ht="11.25">
      <c r="A1114" s="382"/>
      <c r="B1114" s="383"/>
      <c r="C1114" s="384"/>
    </row>
    <row r="1115" spans="1:3" s="381" customFormat="1" ht="11.25">
      <c r="A1115" s="382"/>
      <c r="B1115" s="383"/>
      <c r="C1115" s="384"/>
    </row>
    <row r="1116" spans="1:3" s="381" customFormat="1" ht="11.25">
      <c r="A1116" s="382"/>
      <c r="B1116" s="383"/>
      <c r="C1116" s="384"/>
    </row>
    <row r="1117" spans="1:3" s="381" customFormat="1" ht="11.25">
      <c r="A1117" s="382"/>
      <c r="B1117" s="383"/>
      <c r="C1117" s="384"/>
    </row>
    <row r="1118" spans="1:3" s="381" customFormat="1" ht="11.25">
      <c r="A1118" s="382"/>
      <c r="B1118" s="383"/>
      <c r="C1118" s="384"/>
    </row>
    <row r="1119" spans="1:3" s="381" customFormat="1" ht="11.25">
      <c r="A1119" s="382"/>
      <c r="B1119" s="383"/>
      <c r="C1119" s="384"/>
    </row>
    <row r="1120" spans="1:3" s="381" customFormat="1" ht="11.25">
      <c r="A1120" s="382"/>
      <c r="B1120" s="383"/>
      <c r="C1120" s="384"/>
    </row>
    <row r="1121" spans="1:3" s="381" customFormat="1" ht="11.25">
      <c r="A1121" s="382"/>
      <c r="B1121" s="383"/>
      <c r="C1121" s="384"/>
    </row>
    <row r="1122" spans="1:3" s="381" customFormat="1" ht="11.25">
      <c r="A1122" s="382"/>
      <c r="B1122" s="383"/>
      <c r="C1122" s="384"/>
    </row>
    <row r="1123" spans="1:3" s="381" customFormat="1" ht="11.25">
      <c r="A1123" s="382"/>
      <c r="B1123" s="383"/>
      <c r="C1123" s="384"/>
    </row>
    <row r="1124" spans="1:3" s="381" customFormat="1" ht="11.25">
      <c r="A1124" s="382"/>
      <c r="B1124" s="383"/>
      <c r="C1124" s="384"/>
    </row>
    <row r="1125" spans="1:3" s="381" customFormat="1" ht="11.25">
      <c r="A1125" s="382"/>
      <c r="B1125" s="383"/>
      <c r="C1125" s="384"/>
    </row>
    <row r="1126" spans="1:3" s="381" customFormat="1" ht="11.25">
      <c r="A1126" s="382"/>
      <c r="B1126" s="383"/>
      <c r="C1126" s="384"/>
    </row>
    <row r="1127" spans="1:3" s="381" customFormat="1" ht="11.25">
      <c r="A1127" s="382"/>
      <c r="B1127" s="383"/>
      <c r="C1127" s="384"/>
    </row>
    <row r="1128" spans="1:3" s="381" customFormat="1" ht="11.25">
      <c r="A1128" s="382"/>
      <c r="B1128" s="383"/>
      <c r="C1128" s="384"/>
    </row>
    <row r="1129" spans="1:3" s="381" customFormat="1" ht="11.25">
      <c r="A1129" s="382"/>
      <c r="B1129" s="383"/>
      <c r="C1129" s="384"/>
    </row>
    <row r="1130" spans="1:3" s="381" customFormat="1" ht="11.25">
      <c r="A1130" s="382"/>
      <c r="B1130" s="383"/>
      <c r="C1130" s="384"/>
    </row>
    <row r="1131" spans="1:3" s="381" customFormat="1" ht="11.25">
      <c r="A1131" s="382"/>
      <c r="B1131" s="383"/>
      <c r="C1131" s="384"/>
    </row>
    <row r="1132" spans="1:3" s="381" customFormat="1" ht="11.25">
      <c r="A1132" s="382"/>
      <c r="B1132" s="383"/>
      <c r="C1132" s="384"/>
    </row>
    <row r="1133" spans="1:3" s="381" customFormat="1" ht="11.25">
      <c r="A1133" s="382"/>
      <c r="B1133" s="383"/>
      <c r="C1133" s="384"/>
    </row>
    <row r="1134" spans="1:3" s="381" customFormat="1" ht="11.25">
      <c r="A1134" s="382"/>
      <c r="B1134" s="383"/>
      <c r="C1134" s="384"/>
    </row>
    <row r="1135" spans="1:3" s="381" customFormat="1" ht="11.25">
      <c r="A1135" s="382"/>
      <c r="B1135" s="383"/>
      <c r="C1135" s="384"/>
    </row>
    <row r="1136" spans="1:3" s="381" customFormat="1" ht="11.25">
      <c r="A1136" s="382"/>
      <c r="B1136" s="383"/>
      <c r="C1136" s="384"/>
    </row>
    <row r="1137" spans="1:3" s="381" customFormat="1" ht="11.25">
      <c r="A1137" s="382"/>
      <c r="B1137" s="383"/>
      <c r="C1137" s="384"/>
    </row>
    <row r="1138" spans="1:3" s="381" customFormat="1" ht="11.25">
      <c r="A1138" s="382"/>
      <c r="B1138" s="383"/>
      <c r="C1138" s="384"/>
    </row>
    <row r="1139" spans="1:3" s="381" customFormat="1" ht="11.25">
      <c r="A1139" s="382"/>
      <c r="B1139" s="383"/>
      <c r="C1139" s="384"/>
    </row>
    <row r="1140" spans="1:3" s="381" customFormat="1" ht="11.25">
      <c r="A1140" s="382"/>
      <c r="B1140" s="383"/>
      <c r="C1140" s="384"/>
    </row>
    <row r="1141" spans="1:3" s="381" customFormat="1" ht="11.25">
      <c r="A1141" s="382"/>
      <c r="B1141" s="383"/>
      <c r="C1141" s="384"/>
    </row>
    <row r="1142" spans="1:3" s="381" customFormat="1" ht="11.25">
      <c r="A1142" s="382"/>
      <c r="B1142" s="383"/>
      <c r="C1142" s="384"/>
    </row>
    <row r="1143" spans="1:3" s="381" customFormat="1" ht="11.25">
      <c r="A1143" s="382"/>
      <c r="B1143" s="383"/>
      <c r="C1143" s="384"/>
    </row>
    <row r="1144" spans="1:3" s="381" customFormat="1" ht="11.25">
      <c r="A1144" s="382"/>
      <c r="B1144" s="383"/>
      <c r="C1144" s="384"/>
    </row>
    <row r="1145" spans="1:3" s="381" customFormat="1" ht="11.25">
      <c r="A1145" s="382"/>
      <c r="B1145" s="383"/>
      <c r="C1145" s="384"/>
    </row>
    <row r="1146" spans="1:3" s="381" customFormat="1" ht="11.25">
      <c r="A1146" s="382"/>
      <c r="B1146" s="383"/>
      <c r="C1146" s="384"/>
    </row>
    <row r="1147" spans="1:3" s="381" customFormat="1" ht="11.25">
      <c r="A1147" s="382"/>
      <c r="B1147" s="383"/>
      <c r="C1147" s="384"/>
    </row>
    <row r="1148" spans="1:3" s="381" customFormat="1" ht="11.25">
      <c r="A1148" s="382"/>
      <c r="B1148" s="383"/>
      <c r="C1148" s="384"/>
    </row>
    <row r="1149" spans="1:3" s="381" customFormat="1" ht="11.25">
      <c r="A1149" s="382"/>
      <c r="B1149" s="383"/>
      <c r="C1149" s="384"/>
    </row>
    <row r="1150" spans="1:3" s="381" customFormat="1" ht="11.25">
      <c r="A1150" s="382"/>
      <c r="B1150" s="383"/>
      <c r="C1150" s="384"/>
    </row>
    <row r="1151" spans="1:3" s="381" customFormat="1" ht="11.25">
      <c r="A1151" s="382"/>
      <c r="B1151" s="383"/>
      <c r="C1151" s="384"/>
    </row>
    <row r="1152" spans="1:3" s="381" customFormat="1" ht="11.25">
      <c r="A1152" s="382"/>
      <c r="B1152" s="383"/>
      <c r="C1152" s="384"/>
    </row>
    <row r="1153" spans="1:3" s="381" customFormat="1" ht="11.25">
      <c r="A1153" s="382"/>
      <c r="B1153" s="383"/>
      <c r="C1153" s="384"/>
    </row>
    <row r="1154" spans="1:3" s="381" customFormat="1" ht="11.25">
      <c r="A1154" s="382"/>
      <c r="B1154" s="383"/>
      <c r="C1154" s="384"/>
    </row>
    <row r="1155" spans="1:3" s="381" customFormat="1" ht="11.25">
      <c r="A1155" s="382"/>
      <c r="B1155" s="383"/>
      <c r="C1155" s="384"/>
    </row>
    <row r="1156" spans="1:3" s="381" customFormat="1" ht="11.25">
      <c r="A1156" s="382"/>
      <c r="B1156" s="383"/>
      <c r="C1156" s="384"/>
    </row>
    <row r="1157" spans="1:3" s="381" customFormat="1" ht="11.25">
      <c r="A1157" s="382"/>
      <c r="B1157" s="383"/>
      <c r="C1157" s="384"/>
    </row>
    <row r="1158" spans="1:3" s="381" customFormat="1" ht="11.25">
      <c r="A1158" s="382"/>
      <c r="B1158" s="383"/>
      <c r="C1158" s="384"/>
    </row>
    <row r="1159" spans="1:3" s="381" customFormat="1" ht="11.25">
      <c r="A1159" s="382"/>
      <c r="B1159" s="383"/>
      <c r="C1159" s="384"/>
    </row>
    <row r="1160" spans="1:3" s="381" customFormat="1" ht="11.25">
      <c r="A1160" s="382"/>
      <c r="B1160" s="383"/>
      <c r="C1160" s="384"/>
    </row>
    <row r="1161" spans="1:3" s="381" customFormat="1" ht="11.25">
      <c r="A1161" s="382"/>
      <c r="B1161" s="383"/>
      <c r="C1161" s="384"/>
    </row>
    <row r="1162" spans="1:3" s="381" customFormat="1" ht="11.25">
      <c r="A1162" s="382"/>
      <c r="B1162" s="383"/>
      <c r="C1162" s="384"/>
    </row>
    <row r="1163" spans="1:3" s="381" customFormat="1" ht="11.25">
      <c r="A1163" s="382"/>
      <c r="B1163" s="383"/>
      <c r="C1163" s="384"/>
    </row>
    <row r="1164" spans="1:3" s="381" customFormat="1" ht="11.25">
      <c r="A1164" s="382"/>
      <c r="B1164" s="383"/>
      <c r="C1164" s="384"/>
    </row>
    <row r="1165" spans="1:3" s="381" customFormat="1" ht="11.25">
      <c r="A1165" s="382"/>
      <c r="B1165" s="383"/>
      <c r="C1165" s="384"/>
    </row>
    <row r="1166" spans="1:3" s="381" customFormat="1" ht="11.25">
      <c r="A1166" s="382"/>
      <c r="B1166" s="383"/>
      <c r="C1166" s="384"/>
    </row>
    <row r="1167" spans="1:3" s="381" customFormat="1" ht="11.25">
      <c r="A1167" s="382"/>
      <c r="B1167" s="383"/>
      <c r="C1167" s="384"/>
    </row>
    <row r="1168" spans="1:3" s="381" customFormat="1" ht="11.25">
      <c r="A1168" s="382"/>
      <c r="B1168" s="383"/>
      <c r="C1168" s="384"/>
    </row>
    <row r="1169" spans="1:3" s="381" customFormat="1" ht="11.25">
      <c r="A1169" s="382"/>
      <c r="B1169" s="383"/>
      <c r="C1169" s="384"/>
    </row>
    <row r="1170" spans="1:3" s="381" customFormat="1" ht="11.25">
      <c r="A1170" s="382"/>
      <c r="B1170" s="383"/>
      <c r="C1170" s="384"/>
    </row>
    <row r="1171" spans="1:3" s="381" customFormat="1" ht="11.25">
      <c r="A1171" s="382"/>
      <c r="B1171" s="383"/>
      <c r="C1171" s="384"/>
    </row>
    <row r="1172" spans="1:3" s="381" customFormat="1" ht="11.25">
      <c r="A1172" s="382"/>
      <c r="B1172" s="383"/>
      <c r="C1172" s="384"/>
    </row>
    <row r="1173" spans="1:3" s="381" customFormat="1" ht="11.25">
      <c r="A1173" s="382"/>
      <c r="B1173" s="383"/>
      <c r="C1173" s="384"/>
    </row>
    <row r="1174" spans="1:3" s="381" customFormat="1" ht="11.25">
      <c r="A1174" s="382"/>
      <c r="B1174" s="383"/>
      <c r="C1174" s="384"/>
    </row>
    <row r="1175" spans="1:3" s="381" customFormat="1" ht="11.25">
      <c r="A1175" s="382"/>
      <c r="B1175" s="383"/>
      <c r="C1175" s="384"/>
    </row>
    <row r="1176" spans="1:3" s="381" customFormat="1" ht="11.25">
      <c r="A1176" s="382"/>
      <c r="B1176" s="383"/>
      <c r="C1176" s="384"/>
    </row>
    <row r="1177" spans="1:3" s="381" customFormat="1" ht="11.25">
      <c r="A1177" s="382"/>
      <c r="B1177" s="383"/>
      <c r="C1177" s="384"/>
    </row>
    <row r="1178" spans="1:3" s="381" customFormat="1" ht="11.25">
      <c r="A1178" s="382"/>
      <c r="B1178" s="383"/>
      <c r="C1178" s="384"/>
    </row>
    <row r="1179" spans="1:3" s="381" customFormat="1" ht="11.25">
      <c r="A1179" s="382"/>
      <c r="B1179" s="383"/>
      <c r="C1179" s="384"/>
    </row>
    <row r="1180" spans="1:3" s="381" customFormat="1" ht="11.25">
      <c r="A1180" s="382"/>
      <c r="B1180" s="383"/>
      <c r="C1180" s="384"/>
    </row>
    <row r="1181" spans="1:3" s="381" customFormat="1" ht="11.25">
      <c r="A1181" s="382"/>
      <c r="B1181" s="383"/>
      <c r="C1181" s="384"/>
    </row>
    <row r="1182" spans="1:3" s="381" customFormat="1" ht="11.25">
      <c r="A1182" s="382"/>
      <c r="B1182" s="383"/>
      <c r="C1182" s="384"/>
    </row>
    <row r="1183" spans="1:3" s="381" customFormat="1" ht="11.25">
      <c r="A1183" s="382"/>
      <c r="B1183" s="383"/>
      <c r="C1183" s="384"/>
    </row>
    <row r="1184" spans="1:3" s="381" customFormat="1" ht="11.25">
      <c r="A1184" s="382"/>
      <c r="B1184" s="383"/>
      <c r="C1184" s="384"/>
    </row>
    <row r="1185" spans="1:3" s="381" customFormat="1" ht="11.25">
      <c r="A1185" s="382"/>
      <c r="B1185" s="383"/>
      <c r="C1185" s="384"/>
    </row>
    <row r="1186" spans="1:3" s="381" customFormat="1" ht="11.25">
      <c r="A1186" s="382"/>
      <c r="B1186" s="383"/>
      <c r="C1186" s="384"/>
    </row>
    <row r="1187" spans="1:3" s="381" customFormat="1" ht="11.25">
      <c r="A1187" s="382"/>
      <c r="B1187" s="383"/>
      <c r="C1187" s="384"/>
    </row>
    <row r="1188" spans="1:3" s="381" customFormat="1" ht="11.25">
      <c r="A1188" s="382"/>
      <c r="B1188" s="383"/>
      <c r="C1188" s="384"/>
    </row>
    <row r="1189" spans="1:3" s="381" customFormat="1" ht="11.25">
      <c r="A1189" s="382"/>
      <c r="B1189" s="383"/>
      <c r="C1189" s="384"/>
    </row>
    <row r="1190" spans="1:3" s="381" customFormat="1" ht="11.25">
      <c r="A1190" s="382"/>
      <c r="B1190" s="383"/>
      <c r="C1190" s="384"/>
    </row>
    <row r="1191" spans="1:3" s="381" customFormat="1" ht="11.25">
      <c r="A1191" s="382"/>
      <c r="B1191" s="383"/>
      <c r="C1191" s="384"/>
    </row>
    <row r="1192" spans="1:3" s="381" customFormat="1" ht="11.25">
      <c r="A1192" s="382"/>
      <c r="B1192" s="383"/>
      <c r="C1192" s="384"/>
    </row>
    <row r="1193" spans="1:3" s="381" customFormat="1" ht="11.25">
      <c r="A1193" s="382"/>
      <c r="B1193" s="383"/>
      <c r="C1193" s="384"/>
    </row>
    <row r="1194" spans="1:3" s="381" customFormat="1" ht="11.25">
      <c r="A1194" s="382"/>
      <c r="B1194" s="383"/>
      <c r="C1194" s="384"/>
    </row>
    <row r="1195" spans="1:3" s="381" customFormat="1" ht="11.25">
      <c r="A1195" s="382"/>
      <c r="B1195" s="383"/>
      <c r="C1195" s="384"/>
    </row>
    <row r="1196" spans="1:3" s="381" customFormat="1" ht="11.25">
      <c r="A1196" s="382"/>
      <c r="B1196" s="383"/>
      <c r="C1196" s="384"/>
    </row>
    <row r="1197" spans="1:3" s="381" customFormat="1" ht="11.25">
      <c r="A1197" s="382"/>
      <c r="B1197" s="383"/>
      <c r="C1197" s="384"/>
    </row>
    <row r="1198" spans="1:3" s="381" customFormat="1" ht="11.25">
      <c r="A1198" s="382"/>
      <c r="B1198" s="383"/>
      <c r="C1198" s="384"/>
    </row>
    <row r="1199" spans="1:3" s="381" customFormat="1" ht="11.25">
      <c r="A1199" s="382"/>
      <c r="B1199" s="383"/>
      <c r="C1199" s="384"/>
    </row>
    <row r="1200" spans="1:3" s="381" customFormat="1" ht="11.25">
      <c r="A1200" s="382"/>
      <c r="B1200" s="383"/>
      <c r="C1200" s="384"/>
    </row>
    <row r="1201" spans="1:3" s="381" customFormat="1" ht="11.25">
      <c r="A1201" s="382"/>
      <c r="B1201" s="383"/>
      <c r="C1201" s="384"/>
    </row>
    <row r="1202" spans="1:3" s="381" customFormat="1" ht="11.25">
      <c r="A1202" s="382"/>
      <c r="B1202" s="383"/>
      <c r="C1202" s="384"/>
    </row>
    <row r="1203" spans="1:3" s="381" customFormat="1" ht="11.25">
      <c r="A1203" s="382"/>
      <c r="B1203" s="383"/>
      <c r="C1203" s="384"/>
    </row>
    <row r="1204" spans="1:3" s="381" customFormat="1" ht="11.25">
      <c r="A1204" s="382"/>
      <c r="B1204" s="383"/>
      <c r="C1204" s="384"/>
    </row>
    <row r="1205" spans="1:3" s="381" customFormat="1" ht="11.25">
      <c r="A1205" s="382"/>
      <c r="B1205" s="383"/>
      <c r="C1205" s="384"/>
    </row>
    <row r="1206" spans="1:3" s="381" customFormat="1" ht="11.25">
      <c r="A1206" s="382"/>
      <c r="B1206" s="383"/>
      <c r="C1206" s="384"/>
    </row>
    <row r="1207" spans="1:3" s="381" customFormat="1" ht="11.25">
      <c r="A1207" s="382"/>
      <c r="B1207" s="383"/>
      <c r="C1207" s="384"/>
    </row>
    <row r="1208" spans="1:3" s="381" customFormat="1" ht="11.25">
      <c r="A1208" s="382"/>
      <c r="B1208" s="383"/>
      <c r="C1208" s="384"/>
    </row>
    <row r="1209" spans="1:3" s="381" customFormat="1" ht="11.25">
      <c r="A1209" s="382"/>
      <c r="B1209" s="383"/>
      <c r="C1209" s="384"/>
    </row>
    <row r="1210" spans="1:3" s="381" customFormat="1" ht="11.25">
      <c r="A1210" s="382"/>
      <c r="B1210" s="383"/>
      <c r="C1210" s="384"/>
    </row>
    <row r="1211" spans="1:3" s="381" customFormat="1" ht="11.25">
      <c r="A1211" s="382"/>
      <c r="B1211" s="383"/>
      <c r="C1211" s="384"/>
    </row>
    <row r="1212" spans="1:3" s="381" customFormat="1" ht="11.25">
      <c r="A1212" s="382"/>
      <c r="B1212" s="383"/>
      <c r="C1212" s="384"/>
    </row>
    <row r="1213" spans="1:3" s="381" customFormat="1" ht="11.25">
      <c r="A1213" s="382"/>
      <c r="B1213" s="383"/>
      <c r="C1213" s="384"/>
    </row>
    <row r="1214" spans="1:3" s="381" customFormat="1" ht="11.25">
      <c r="A1214" s="382"/>
      <c r="B1214" s="383"/>
      <c r="C1214" s="384"/>
    </row>
    <row r="1215" spans="1:3" s="381" customFormat="1" ht="11.25">
      <c r="A1215" s="382"/>
      <c r="B1215" s="383"/>
      <c r="C1215" s="384"/>
    </row>
    <row r="1216" spans="1:3" s="381" customFormat="1" ht="11.25">
      <c r="A1216" s="382"/>
      <c r="B1216" s="383"/>
      <c r="C1216" s="384"/>
    </row>
    <row r="1217" spans="1:3" s="381" customFormat="1" ht="11.25">
      <c r="A1217" s="382"/>
      <c r="B1217" s="383"/>
      <c r="C1217" s="384"/>
    </row>
    <row r="1218" spans="1:3" s="381" customFormat="1" ht="11.25">
      <c r="A1218" s="382"/>
      <c r="B1218" s="383"/>
      <c r="C1218" s="384"/>
    </row>
    <row r="1219" spans="1:3" s="381" customFormat="1" ht="11.25">
      <c r="A1219" s="382"/>
      <c r="B1219" s="383"/>
      <c r="C1219" s="384"/>
    </row>
    <row r="1220" spans="1:3" s="381" customFormat="1" ht="11.25">
      <c r="A1220" s="382"/>
      <c r="B1220" s="383"/>
      <c r="C1220" s="384"/>
    </row>
    <row r="1221" spans="1:3" s="381" customFormat="1" ht="11.25">
      <c r="A1221" s="382"/>
      <c r="B1221" s="383"/>
      <c r="C1221" s="384"/>
    </row>
    <row r="1222" spans="1:3" s="381" customFormat="1" ht="11.25">
      <c r="A1222" s="382"/>
      <c r="B1222" s="383"/>
      <c r="C1222" s="384"/>
    </row>
    <row r="1223" spans="1:3" s="381" customFormat="1" ht="11.25">
      <c r="A1223" s="382"/>
      <c r="B1223" s="383"/>
      <c r="C1223" s="384"/>
    </row>
    <row r="1224" spans="1:3" s="381" customFormat="1" ht="11.25">
      <c r="A1224" s="382"/>
      <c r="B1224" s="383"/>
      <c r="C1224" s="384"/>
    </row>
    <row r="1225" spans="1:3" s="381" customFormat="1" ht="11.25">
      <c r="A1225" s="382"/>
      <c r="B1225" s="383"/>
      <c r="C1225" s="384"/>
    </row>
    <row r="1226" spans="1:3" s="381" customFormat="1" ht="11.25">
      <c r="A1226" s="382"/>
      <c r="B1226" s="383"/>
      <c r="C1226" s="384"/>
    </row>
    <row r="1227" spans="1:3" s="381" customFormat="1" ht="11.25">
      <c r="A1227" s="382"/>
      <c r="B1227" s="383"/>
      <c r="C1227" s="384"/>
    </row>
    <row r="1228" spans="1:3" s="381" customFormat="1" ht="11.25">
      <c r="A1228" s="382"/>
      <c r="B1228" s="383"/>
      <c r="C1228" s="384"/>
    </row>
    <row r="1229" spans="1:3" s="381" customFormat="1" ht="11.25">
      <c r="A1229" s="382"/>
      <c r="B1229" s="383"/>
      <c r="C1229" s="384"/>
    </row>
    <row r="1230" spans="1:3" s="381" customFormat="1" ht="11.25">
      <c r="A1230" s="382"/>
      <c r="B1230" s="383"/>
      <c r="C1230" s="384"/>
    </row>
    <row r="1231" spans="1:3" s="381" customFormat="1" ht="11.25">
      <c r="A1231" s="382"/>
      <c r="B1231" s="383"/>
      <c r="C1231" s="384"/>
    </row>
    <row r="1232" spans="1:3" s="381" customFormat="1" ht="11.25">
      <c r="A1232" s="382"/>
      <c r="B1232" s="383"/>
      <c r="C1232" s="384"/>
    </row>
    <row r="1233" spans="1:3" s="381" customFormat="1" ht="11.25">
      <c r="A1233" s="382"/>
      <c r="B1233" s="383"/>
      <c r="C1233" s="384"/>
    </row>
    <row r="1234" spans="1:3" s="381" customFormat="1" ht="11.25">
      <c r="A1234" s="382"/>
      <c r="B1234" s="383"/>
      <c r="C1234" s="384"/>
    </row>
    <row r="1235" spans="1:3" s="381" customFormat="1" ht="11.25">
      <c r="A1235" s="382"/>
      <c r="B1235" s="383"/>
      <c r="C1235" s="384"/>
    </row>
    <row r="1236" spans="1:3" s="381" customFormat="1" ht="11.25">
      <c r="A1236" s="382"/>
      <c r="B1236" s="383"/>
      <c r="C1236" s="384"/>
    </row>
    <row r="1237" spans="1:3" s="381" customFormat="1" ht="11.25">
      <c r="A1237" s="382"/>
      <c r="B1237" s="383"/>
      <c r="C1237" s="384"/>
    </row>
    <row r="1238" spans="1:3" s="381" customFormat="1" ht="11.25">
      <c r="A1238" s="382"/>
      <c r="B1238" s="383"/>
      <c r="C1238" s="384"/>
    </row>
    <row r="1239" spans="1:3" s="381" customFormat="1" ht="11.25">
      <c r="A1239" s="382"/>
      <c r="B1239" s="383"/>
      <c r="C1239" s="384"/>
    </row>
    <row r="1240" spans="1:3" s="381" customFormat="1" ht="11.25">
      <c r="A1240" s="382"/>
      <c r="B1240" s="383"/>
      <c r="C1240" s="384"/>
    </row>
    <row r="1241" spans="1:3" s="381" customFormat="1" ht="11.25">
      <c r="A1241" s="382"/>
      <c r="B1241" s="383"/>
      <c r="C1241" s="384"/>
    </row>
    <row r="1242" spans="1:3" s="381" customFormat="1" ht="11.25">
      <c r="A1242" s="382"/>
      <c r="B1242" s="383"/>
      <c r="C1242" s="384"/>
    </row>
    <row r="1243" spans="1:3" s="381" customFormat="1" ht="11.25">
      <c r="A1243" s="382"/>
      <c r="B1243" s="383"/>
      <c r="C1243" s="384"/>
    </row>
    <row r="1244" spans="1:3" s="381" customFormat="1" ht="11.25">
      <c r="A1244" s="382"/>
      <c r="B1244" s="383"/>
      <c r="C1244" s="384"/>
    </row>
    <row r="1245" spans="1:3" s="381" customFormat="1" ht="11.25">
      <c r="A1245" s="382"/>
      <c r="B1245" s="383"/>
      <c r="C1245" s="384"/>
    </row>
    <row r="1246" spans="1:3" s="381" customFormat="1" ht="11.25">
      <c r="A1246" s="382"/>
      <c r="B1246" s="383"/>
      <c r="C1246" s="384"/>
    </row>
    <row r="1247" spans="1:3" s="381" customFormat="1" ht="11.25">
      <c r="A1247" s="382"/>
      <c r="B1247" s="383"/>
      <c r="C1247" s="384"/>
    </row>
    <row r="1248" spans="1:3" s="381" customFormat="1" ht="11.25">
      <c r="A1248" s="382"/>
      <c r="B1248" s="383"/>
      <c r="C1248" s="384"/>
    </row>
    <row r="1249" spans="1:3" s="381" customFormat="1" ht="11.25">
      <c r="A1249" s="382"/>
      <c r="B1249" s="383"/>
      <c r="C1249" s="384"/>
    </row>
    <row r="1250" spans="1:3" s="381" customFormat="1" ht="11.25">
      <c r="A1250" s="382"/>
      <c r="B1250" s="383"/>
      <c r="C1250" s="384"/>
    </row>
    <row r="1251" spans="1:3" s="381" customFormat="1" ht="11.25">
      <c r="A1251" s="382"/>
      <c r="B1251" s="383"/>
      <c r="C1251" s="384"/>
    </row>
    <row r="1252" spans="1:3" s="381" customFormat="1" ht="11.25">
      <c r="A1252" s="382"/>
      <c r="B1252" s="383"/>
      <c r="C1252" s="384"/>
    </row>
    <row r="1253" spans="1:3" s="381" customFormat="1" ht="11.25">
      <c r="A1253" s="382"/>
      <c r="B1253" s="383"/>
      <c r="C1253" s="384"/>
    </row>
    <row r="1254" spans="1:3" s="381" customFormat="1" ht="11.25">
      <c r="A1254" s="382"/>
      <c r="B1254" s="383"/>
      <c r="C1254" s="384"/>
    </row>
    <row r="1255" spans="1:3" s="381" customFormat="1" ht="11.25">
      <c r="A1255" s="382"/>
      <c r="B1255" s="383"/>
      <c r="C1255" s="384"/>
    </row>
    <row r="1256" spans="1:3" s="381" customFormat="1" ht="11.25">
      <c r="A1256" s="382"/>
      <c r="B1256" s="383"/>
      <c r="C1256" s="384"/>
    </row>
    <row r="1257" spans="1:3" s="381" customFormat="1" ht="11.25">
      <c r="A1257" s="382"/>
      <c r="B1257" s="383"/>
      <c r="C1257" s="384"/>
    </row>
    <row r="1258" spans="1:3" s="381" customFormat="1" ht="11.25">
      <c r="A1258" s="382"/>
      <c r="B1258" s="383"/>
      <c r="C1258" s="384"/>
    </row>
    <row r="1259" spans="1:3" s="381" customFormat="1" ht="11.25">
      <c r="A1259" s="382"/>
      <c r="B1259" s="383"/>
      <c r="C1259" s="384"/>
    </row>
    <row r="1260" spans="1:3" s="381" customFormat="1" ht="11.25">
      <c r="A1260" s="382"/>
      <c r="B1260" s="383"/>
      <c r="C1260" s="384"/>
    </row>
    <row r="1261" spans="1:3" s="381" customFormat="1" ht="11.25">
      <c r="A1261" s="382"/>
      <c r="B1261" s="383"/>
      <c r="C1261" s="384"/>
    </row>
    <row r="1262" spans="1:3" s="381" customFormat="1" ht="11.25">
      <c r="A1262" s="382"/>
      <c r="B1262" s="383"/>
      <c r="C1262" s="384"/>
    </row>
    <row r="1263" spans="1:3" s="381" customFormat="1" ht="11.25">
      <c r="A1263" s="382"/>
      <c r="B1263" s="383"/>
      <c r="C1263" s="384"/>
    </row>
    <row r="1264" spans="1:3" s="381" customFormat="1" ht="11.25">
      <c r="A1264" s="382"/>
      <c r="B1264" s="383"/>
      <c r="C1264" s="384"/>
    </row>
    <row r="1265" spans="1:3" s="381" customFormat="1" ht="11.25">
      <c r="A1265" s="382"/>
      <c r="B1265" s="383"/>
      <c r="C1265" s="384"/>
    </row>
    <row r="1266" spans="1:3" s="381" customFormat="1" ht="11.25">
      <c r="A1266" s="382"/>
      <c r="B1266" s="383"/>
      <c r="C1266" s="384"/>
    </row>
    <row r="1267" spans="1:3" s="381" customFormat="1" ht="11.25">
      <c r="A1267" s="382"/>
      <c r="B1267" s="383"/>
      <c r="C1267" s="384"/>
    </row>
    <row r="1268" spans="1:3" s="381" customFormat="1" ht="11.25">
      <c r="A1268" s="382"/>
      <c r="B1268" s="383"/>
      <c r="C1268" s="384"/>
    </row>
    <row r="1269" spans="1:3" s="381" customFormat="1" ht="11.25">
      <c r="A1269" s="382"/>
      <c r="B1269" s="383"/>
      <c r="C1269" s="384"/>
    </row>
    <row r="1270" spans="1:3" s="381" customFormat="1" ht="11.25">
      <c r="A1270" s="382"/>
      <c r="B1270" s="383"/>
      <c r="C1270" s="384"/>
    </row>
    <row r="1271" spans="1:3" s="381" customFormat="1" ht="11.25">
      <c r="A1271" s="382"/>
      <c r="B1271" s="383"/>
      <c r="C1271" s="384"/>
    </row>
    <row r="1272" spans="1:3" s="381" customFormat="1" ht="11.25">
      <c r="A1272" s="382"/>
      <c r="B1272" s="383"/>
      <c r="C1272" s="384"/>
    </row>
    <row r="1273" spans="1:3" s="381" customFormat="1" ht="11.25">
      <c r="A1273" s="382"/>
      <c r="B1273" s="383"/>
      <c r="C1273" s="384"/>
    </row>
    <row r="1274" spans="1:3" s="381" customFormat="1" ht="11.25">
      <c r="A1274" s="382"/>
      <c r="B1274" s="383"/>
      <c r="C1274" s="384"/>
    </row>
    <row r="1275" spans="1:3" s="381" customFormat="1" ht="11.25">
      <c r="A1275" s="382"/>
      <c r="B1275" s="383"/>
      <c r="C1275" s="384"/>
    </row>
    <row r="1276" spans="1:3" s="381" customFormat="1" ht="11.25">
      <c r="A1276" s="382"/>
      <c r="B1276" s="383"/>
      <c r="C1276" s="384"/>
    </row>
    <row r="1277" spans="1:3" s="381" customFormat="1" ht="11.25">
      <c r="A1277" s="382"/>
      <c r="B1277" s="383"/>
      <c r="C1277" s="384"/>
    </row>
    <row r="1278" spans="1:3" s="381" customFormat="1" ht="11.25">
      <c r="A1278" s="382"/>
      <c r="B1278" s="383"/>
      <c r="C1278" s="384"/>
    </row>
    <row r="1279" spans="1:3" s="381" customFormat="1" ht="11.25">
      <c r="A1279" s="382"/>
      <c r="B1279" s="383"/>
      <c r="C1279" s="384"/>
    </row>
    <row r="1280" spans="1:3" s="381" customFormat="1" ht="11.25">
      <c r="A1280" s="382"/>
      <c r="B1280" s="383"/>
      <c r="C1280" s="384"/>
    </row>
    <row r="1281" spans="1:3" s="381" customFormat="1" ht="11.25">
      <c r="A1281" s="382"/>
      <c r="B1281" s="383"/>
      <c r="C1281" s="384"/>
    </row>
    <row r="1282" spans="1:3" s="381" customFormat="1" ht="11.25">
      <c r="A1282" s="382"/>
      <c r="B1282" s="383"/>
      <c r="C1282" s="384"/>
    </row>
    <row r="1283" spans="1:3" s="381" customFormat="1" ht="11.25">
      <c r="A1283" s="382"/>
      <c r="B1283" s="383"/>
      <c r="C1283" s="384"/>
    </row>
    <row r="1284" spans="1:3" s="381" customFormat="1" ht="11.25">
      <c r="A1284" s="382"/>
      <c r="B1284" s="383"/>
      <c r="C1284" s="384"/>
    </row>
    <row r="1285" spans="1:3" s="381" customFormat="1" ht="11.25">
      <c r="A1285" s="382"/>
      <c r="B1285" s="383"/>
      <c r="C1285" s="384"/>
    </row>
    <row r="1286" spans="1:3" s="381" customFormat="1" ht="11.25">
      <c r="A1286" s="382"/>
      <c r="B1286" s="383"/>
      <c r="C1286" s="384"/>
    </row>
    <row r="1287" spans="1:3" s="381" customFormat="1" ht="11.25">
      <c r="A1287" s="382"/>
      <c r="B1287" s="383"/>
      <c r="C1287" s="384"/>
    </row>
    <row r="1288" spans="1:3" s="381" customFormat="1" ht="11.25">
      <c r="A1288" s="382"/>
      <c r="B1288" s="383"/>
      <c r="C1288" s="384"/>
    </row>
    <row r="1289" spans="1:3" s="381" customFormat="1" ht="11.25">
      <c r="A1289" s="382"/>
      <c r="B1289" s="383"/>
      <c r="C1289" s="384"/>
    </row>
    <row r="1290" spans="1:3" s="381" customFormat="1" ht="11.25">
      <c r="A1290" s="382"/>
      <c r="B1290" s="383"/>
      <c r="C1290" s="384"/>
    </row>
    <row r="1291" spans="1:3" s="381" customFormat="1" ht="11.25">
      <c r="A1291" s="382"/>
      <c r="B1291" s="383"/>
      <c r="C1291" s="384"/>
    </row>
    <row r="1292" spans="1:3" s="381" customFormat="1" ht="11.25">
      <c r="A1292" s="382"/>
      <c r="B1292" s="383"/>
      <c r="C1292" s="384"/>
    </row>
    <row r="1293" spans="1:3" s="381" customFormat="1" ht="11.25">
      <c r="A1293" s="382"/>
      <c r="B1293" s="383"/>
      <c r="C1293" s="384"/>
    </row>
    <row r="1294" spans="1:3" s="381" customFormat="1" ht="11.25">
      <c r="A1294" s="382"/>
      <c r="B1294" s="383"/>
      <c r="C1294" s="384"/>
    </row>
    <row r="1295" spans="1:3" s="381" customFormat="1" ht="11.25">
      <c r="A1295" s="382"/>
      <c r="B1295" s="383"/>
      <c r="C1295" s="384"/>
    </row>
    <row r="1296" spans="1:3" s="381" customFormat="1" ht="11.25">
      <c r="A1296" s="382"/>
      <c r="B1296" s="383"/>
      <c r="C1296" s="384"/>
    </row>
    <row r="1297" spans="1:3" s="381" customFormat="1" ht="11.25">
      <c r="A1297" s="382"/>
      <c r="B1297" s="383"/>
      <c r="C1297" s="384"/>
    </row>
    <row r="1298" spans="1:3" s="381" customFormat="1" ht="11.25">
      <c r="A1298" s="382"/>
      <c r="B1298" s="383"/>
      <c r="C1298" s="384"/>
    </row>
    <row r="1299" spans="1:3" s="381" customFormat="1" ht="11.25">
      <c r="A1299" s="382"/>
      <c r="B1299" s="383"/>
      <c r="C1299" s="384"/>
    </row>
    <row r="1300" spans="1:3" s="381" customFormat="1" ht="11.25">
      <c r="A1300" s="382"/>
      <c r="B1300" s="383"/>
      <c r="C1300" s="384"/>
    </row>
    <row r="1301" spans="1:3" s="381" customFormat="1" ht="11.25">
      <c r="A1301" s="382"/>
      <c r="B1301" s="383"/>
      <c r="C1301" s="384"/>
    </row>
    <row r="1302" spans="1:3" s="381" customFormat="1" ht="11.25">
      <c r="A1302" s="382"/>
      <c r="B1302" s="383"/>
      <c r="C1302" s="384"/>
    </row>
    <row r="1303" spans="1:3" s="381" customFormat="1" ht="11.25">
      <c r="A1303" s="382"/>
      <c r="B1303" s="383"/>
      <c r="C1303" s="384"/>
    </row>
    <row r="1304" spans="1:3" s="381" customFormat="1" ht="11.25">
      <c r="A1304" s="382"/>
      <c r="B1304" s="383"/>
      <c r="C1304" s="384"/>
    </row>
    <row r="1305" spans="1:3" s="381" customFormat="1" ht="11.25">
      <c r="A1305" s="382"/>
      <c r="B1305" s="383"/>
      <c r="C1305" s="384"/>
    </row>
    <row r="1306" spans="1:3" s="381" customFormat="1" ht="11.25">
      <c r="A1306" s="382"/>
      <c r="B1306" s="383"/>
      <c r="C1306" s="384"/>
    </row>
    <row r="1307" spans="1:3" s="381" customFormat="1" ht="11.25">
      <c r="A1307" s="382"/>
      <c r="B1307" s="383"/>
      <c r="C1307" s="384"/>
    </row>
    <row r="1308" spans="1:3" s="381" customFormat="1" ht="11.25">
      <c r="A1308" s="382"/>
      <c r="B1308" s="383"/>
      <c r="C1308" s="384"/>
    </row>
    <row r="1309" spans="1:3" s="381" customFormat="1" ht="11.25">
      <c r="A1309" s="382"/>
      <c r="B1309" s="383"/>
      <c r="C1309" s="384"/>
    </row>
    <row r="1310" spans="1:3" s="381" customFormat="1" ht="11.25">
      <c r="A1310" s="382"/>
      <c r="B1310" s="383"/>
      <c r="C1310" s="384"/>
    </row>
    <row r="1311" spans="1:3" s="381" customFormat="1" ht="11.25">
      <c r="A1311" s="382"/>
      <c r="B1311" s="383"/>
      <c r="C1311" s="384"/>
    </row>
    <row r="1312" spans="1:3" s="381" customFormat="1" ht="11.25">
      <c r="A1312" s="382"/>
      <c r="B1312" s="383"/>
      <c r="C1312" s="384"/>
    </row>
    <row r="1313" spans="1:3" s="381" customFormat="1" ht="11.25">
      <c r="A1313" s="382"/>
      <c r="B1313" s="383"/>
      <c r="C1313" s="384"/>
    </row>
    <row r="1314" spans="1:3" s="381" customFormat="1" ht="11.25">
      <c r="A1314" s="382"/>
      <c r="B1314" s="383"/>
      <c r="C1314" s="384"/>
    </row>
    <row r="1315" spans="1:3" s="381" customFormat="1" ht="11.25">
      <c r="A1315" s="382"/>
      <c r="B1315" s="383"/>
      <c r="C1315" s="384"/>
    </row>
    <row r="1316" spans="1:3" s="381" customFormat="1" ht="11.25">
      <c r="A1316" s="382"/>
      <c r="B1316" s="383"/>
      <c r="C1316" s="384"/>
    </row>
    <row r="1317" spans="1:3" s="381" customFormat="1" ht="11.25">
      <c r="A1317" s="382"/>
      <c r="B1317" s="383"/>
      <c r="C1317" s="384"/>
    </row>
    <row r="1318" spans="1:3" s="381" customFormat="1" ht="11.25">
      <c r="A1318" s="382"/>
      <c r="B1318" s="383"/>
      <c r="C1318" s="384"/>
    </row>
    <row r="1319" spans="1:3" s="381" customFormat="1" ht="11.25">
      <c r="A1319" s="382"/>
      <c r="B1319" s="383"/>
      <c r="C1319" s="384"/>
    </row>
    <row r="1320" spans="1:3" s="381" customFormat="1" ht="11.25">
      <c r="A1320" s="382"/>
      <c r="B1320" s="383"/>
      <c r="C1320" s="384"/>
    </row>
    <row r="1321" spans="1:3" s="381" customFormat="1" ht="11.25">
      <c r="A1321" s="382"/>
      <c r="B1321" s="383"/>
      <c r="C1321" s="384"/>
    </row>
    <row r="1322" spans="1:3" s="381" customFormat="1" ht="11.25">
      <c r="A1322" s="382"/>
      <c r="B1322" s="383"/>
      <c r="C1322" s="384"/>
    </row>
    <row r="1323" spans="1:3" s="381" customFormat="1" ht="11.25">
      <c r="A1323" s="382"/>
      <c r="B1323" s="383"/>
      <c r="C1323" s="384"/>
    </row>
    <row r="1324" spans="1:3" s="381" customFormat="1" ht="11.25">
      <c r="A1324" s="382"/>
      <c r="B1324" s="383"/>
      <c r="C1324" s="384"/>
    </row>
    <row r="1325" spans="1:3" s="381" customFormat="1" ht="11.25">
      <c r="A1325" s="382"/>
      <c r="B1325" s="383"/>
      <c r="C1325" s="384"/>
    </row>
    <row r="1326" spans="1:3" s="381" customFormat="1" ht="11.25">
      <c r="A1326" s="382"/>
      <c r="B1326" s="383"/>
      <c r="C1326" s="384"/>
    </row>
    <row r="1327" spans="1:3" s="381" customFormat="1" ht="11.25">
      <c r="A1327" s="382"/>
      <c r="B1327" s="383"/>
      <c r="C1327" s="384"/>
    </row>
    <row r="1328" spans="1:3" s="381" customFormat="1" ht="11.25">
      <c r="A1328" s="382"/>
      <c r="B1328" s="383"/>
      <c r="C1328" s="384"/>
    </row>
    <row r="1329" spans="1:3" s="381" customFormat="1" ht="11.25">
      <c r="A1329" s="382"/>
      <c r="B1329" s="383"/>
      <c r="C1329" s="384"/>
    </row>
    <row r="1330" spans="1:3" s="381" customFormat="1" ht="11.25">
      <c r="A1330" s="382"/>
      <c r="B1330" s="383"/>
      <c r="C1330" s="384"/>
    </row>
    <row r="1331" spans="1:3" s="381" customFormat="1" ht="11.25">
      <c r="A1331" s="382"/>
      <c r="B1331" s="383"/>
      <c r="C1331" s="384"/>
    </row>
    <row r="1332" spans="1:3" s="381" customFormat="1" ht="11.25">
      <c r="A1332" s="382"/>
      <c r="B1332" s="383"/>
      <c r="C1332" s="384"/>
    </row>
    <row r="1333" spans="1:3" s="381" customFormat="1" ht="11.25">
      <c r="A1333" s="382"/>
      <c r="B1333" s="383"/>
      <c r="C1333" s="384"/>
    </row>
    <row r="1334" spans="1:3" s="381" customFormat="1" ht="11.25">
      <c r="A1334" s="382"/>
      <c r="B1334" s="383"/>
      <c r="C1334" s="384"/>
    </row>
    <row r="1335" spans="1:3" s="381" customFormat="1" ht="11.25">
      <c r="A1335" s="382"/>
      <c r="B1335" s="383"/>
      <c r="C1335" s="384"/>
    </row>
    <row r="1336" spans="1:3" s="381" customFormat="1" ht="11.25">
      <c r="A1336" s="382"/>
      <c r="B1336" s="383"/>
      <c r="C1336" s="384"/>
    </row>
    <row r="1337" spans="1:3" s="381" customFormat="1" ht="11.25">
      <c r="A1337" s="382"/>
      <c r="B1337" s="383"/>
      <c r="C1337" s="384"/>
    </row>
    <row r="1338" spans="1:3" s="381" customFormat="1" ht="11.25">
      <c r="A1338" s="382"/>
      <c r="B1338" s="383"/>
      <c r="C1338" s="384"/>
    </row>
    <row r="1339" spans="1:3" s="381" customFormat="1" ht="11.25">
      <c r="A1339" s="382"/>
      <c r="B1339" s="383"/>
      <c r="C1339" s="384"/>
    </row>
    <row r="1340" spans="1:3" s="381" customFormat="1" ht="11.25">
      <c r="A1340" s="382"/>
      <c r="B1340" s="383"/>
      <c r="C1340" s="384"/>
    </row>
    <row r="1341" spans="1:3" s="381" customFormat="1" ht="11.25">
      <c r="A1341" s="382"/>
      <c r="B1341" s="383"/>
      <c r="C1341" s="384"/>
    </row>
    <row r="1342" spans="1:3" s="381" customFormat="1" ht="11.25">
      <c r="A1342" s="382"/>
      <c r="B1342" s="383"/>
      <c r="C1342" s="384"/>
    </row>
    <row r="1343" spans="1:3" s="381" customFormat="1" ht="11.25">
      <c r="A1343" s="382"/>
      <c r="B1343" s="383"/>
      <c r="C1343" s="384"/>
    </row>
    <row r="1344" spans="1:3" s="381" customFormat="1" ht="11.25">
      <c r="A1344" s="382"/>
      <c r="B1344" s="383"/>
      <c r="C1344" s="384"/>
    </row>
    <row r="1345" spans="1:3" s="381" customFormat="1" ht="11.25">
      <c r="A1345" s="382"/>
      <c r="B1345" s="383"/>
      <c r="C1345" s="384"/>
    </row>
    <row r="1346" spans="1:3" s="381" customFormat="1" ht="11.25">
      <c r="A1346" s="382"/>
      <c r="B1346" s="383"/>
      <c r="C1346" s="384"/>
    </row>
    <row r="1347" spans="1:3" s="381" customFormat="1" ht="11.25">
      <c r="A1347" s="382"/>
      <c r="B1347" s="383"/>
      <c r="C1347" s="384"/>
    </row>
    <row r="1348" spans="1:3" s="381" customFormat="1" ht="11.25">
      <c r="A1348" s="382"/>
      <c r="B1348" s="383"/>
      <c r="C1348" s="384"/>
    </row>
    <row r="1349" spans="1:3" s="381" customFormat="1" ht="11.25">
      <c r="A1349" s="382"/>
      <c r="B1349" s="383"/>
      <c r="C1349" s="384"/>
    </row>
    <row r="1350" spans="1:3" s="381" customFormat="1" ht="11.25">
      <c r="A1350" s="382"/>
      <c r="B1350" s="383"/>
      <c r="C1350" s="384"/>
    </row>
    <row r="1351" spans="1:3" s="381" customFormat="1" ht="11.25">
      <c r="A1351" s="382"/>
      <c r="B1351" s="383"/>
      <c r="C1351" s="384"/>
    </row>
    <row r="1352" spans="1:3" s="381" customFormat="1" ht="11.25">
      <c r="A1352" s="382"/>
      <c r="B1352" s="383"/>
      <c r="C1352" s="384"/>
    </row>
    <row r="1353" spans="1:3" s="381" customFormat="1" ht="11.25">
      <c r="A1353" s="382"/>
      <c r="B1353" s="383"/>
      <c r="C1353" s="384"/>
    </row>
    <row r="1354" spans="1:3" s="381" customFormat="1" ht="11.25">
      <c r="A1354" s="382"/>
      <c r="B1354" s="383"/>
      <c r="C1354" s="384"/>
    </row>
    <row r="1355" spans="1:3" s="381" customFormat="1" ht="11.25">
      <c r="A1355" s="382"/>
      <c r="B1355" s="383"/>
      <c r="C1355" s="384"/>
    </row>
    <row r="1356" spans="1:3" s="381" customFormat="1" ht="11.25">
      <c r="A1356" s="382"/>
      <c r="B1356" s="383"/>
      <c r="C1356" s="384"/>
    </row>
    <row r="1357" spans="1:3" s="381" customFormat="1" ht="11.25">
      <c r="A1357" s="382"/>
      <c r="B1357" s="383"/>
      <c r="C1357" s="384"/>
    </row>
    <row r="1358" spans="1:3" s="381" customFormat="1" ht="11.25">
      <c r="A1358" s="382"/>
      <c r="B1358" s="383"/>
      <c r="C1358" s="384"/>
    </row>
    <row r="1359" spans="1:3" s="381" customFormat="1" ht="11.25">
      <c r="A1359" s="382"/>
      <c r="B1359" s="383"/>
      <c r="C1359" s="384"/>
    </row>
    <row r="1360" spans="1:3" s="381" customFormat="1" ht="11.25">
      <c r="A1360" s="382"/>
      <c r="B1360" s="383"/>
      <c r="C1360" s="384"/>
    </row>
    <row r="1361" spans="1:3" s="381" customFormat="1" ht="11.25">
      <c r="A1361" s="382"/>
      <c r="B1361" s="383"/>
      <c r="C1361" s="384"/>
    </row>
    <row r="1362" spans="1:3" s="381" customFormat="1" ht="11.25">
      <c r="A1362" s="382"/>
      <c r="B1362" s="383"/>
      <c r="C1362" s="384"/>
    </row>
    <row r="1363" spans="1:3" s="381" customFormat="1" ht="11.25">
      <c r="A1363" s="382"/>
      <c r="B1363" s="383"/>
      <c r="C1363" s="384"/>
    </row>
    <row r="1364" spans="1:3" s="381" customFormat="1" ht="11.25">
      <c r="A1364" s="382"/>
      <c r="B1364" s="383"/>
      <c r="C1364" s="384"/>
    </row>
    <row r="1365" spans="1:3" s="381" customFormat="1" ht="11.25">
      <c r="A1365" s="382"/>
      <c r="B1365" s="383"/>
      <c r="C1365" s="384"/>
    </row>
    <row r="1366" spans="1:3" s="381" customFormat="1" ht="11.25">
      <c r="A1366" s="382"/>
      <c r="B1366" s="383"/>
      <c r="C1366" s="384"/>
    </row>
    <row r="1367" spans="1:3" s="381" customFormat="1" ht="11.25">
      <c r="A1367" s="382"/>
      <c r="B1367" s="383"/>
      <c r="C1367" s="384"/>
    </row>
    <row r="1368" spans="1:3" s="381" customFormat="1" ht="11.25">
      <c r="A1368" s="382"/>
      <c r="B1368" s="383"/>
      <c r="C1368" s="384"/>
    </row>
    <row r="1369" spans="1:3" s="381" customFormat="1" ht="11.25">
      <c r="A1369" s="382"/>
      <c r="B1369" s="383"/>
      <c r="C1369" s="384"/>
    </row>
    <row r="1370" spans="1:3" s="381" customFormat="1" ht="11.25">
      <c r="A1370" s="382"/>
      <c r="B1370" s="383"/>
      <c r="C1370" s="384"/>
    </row>
    <row r="1371" spans="1:3" s="381" customFormat="1" ht="11.25">
      <c r="A1371" s="382"/>
      <c r="B1371" s="383"/>
      <c r="C1371" s="384"/>
    </row>
    <row r="1372" spans="1:3" s="381" customFormat="1" ht="11.25">
      <c r="A1372" s="382"/>
      <c r="B1372" s="383"/>
      <c r="C1372" s="384"/>
    </row>
    <row r="1373" spans="1:3" s="381" customFormat="1" ht="11.25">
      <c r="A1373" s="382"/>
      <c r="B1373" s="383"/>
      <c r="C1373" s="384"/>
    </row>
    <row r="1374" spans="1:3" s="381" customFormat="1" ht="11.25">
      <c r="A1374" s="382"/>
      <c r="B1374" s="383"/>
      <c r="C1374" s="384"/>
    </row>
    <row r="1375" spans="1:3" s="381" customFormat="1" ht="11.25">
      <c r="A1375" s="382"/>
      <c r="B1375" s="383"/>
      <c r="C1375" s="384"/>
    </row>
    <row r="1376" spans="1:3" s="381" customFormat="1" ht="11.25">
      <c r="A1376" s="382"/>
      <c r="B1376" s="383"/>
      <c r="C1376" s="384"/>
    </row>
    <row r="1377" spans="1:3" s="381" customFormat="1" ht="11.25">
      <c r="A1377" s="382"/>
      <c r="B1377" s="383"/>
      <c r="C1377" s="384"/>
    </row>
    <row r="1378" spans="1:3" s="381" customFormat="1" ht="11.25">
      <c r="A1378" s="382"/>
      <c r="B1378" s="383"/>
      <c r="C1378" s="384"/>
    </row>
    <row r="1379" spans="1:3" s="381" customFormat="1" ht="11.25">
      <c r="A1379" s="382"/>
      <c r="B1379" s="383"/>
      <c r="C1379" s="384"/>
    </row>
    <row r="1380" spans="1:3" s="381" customFormat="1" ht="11.25">
      <c r="A1380" s="382"/>
      <c r="B1380" s="383"/>
      <c r="C1380" s="384"/>
    </row>
    <row r="1381" spans="1:3" s="381" customFormat="1" ht="11.25">
      <c r="A1381" s="382"/>
      <c r="B1381" s="383"/>
      <c r="C1381" s="384"/>
    </row>
    <row r="1382" spans="1:3" s="381" customFormat="1" ht="11.25">
      <c r="A1382" s="382"/>
      <c r="B1382" s="383"/>
      <c r="C1382" s="384"/>
    </row>
    <row r="1383" spans="1:3" s="381" customFormat="1" ht="11.25">
      <c r="A1383" s="382"/>
      <c r="B1383" s="383"/>
      <c r="C1383" s="384"/>
    </row>
    <row r="1384" spans="1:3" s="381" customFormat="1" ht="11.25">
      <c r="A1384" s="382"/>
      <c r="B1384" s="383"/>
      <c r="C1384" s="384"/>
    </row>
    <row r="1385" spans="1:3" s="381" customFormat="1" ht="11.25">
      <c r="A1385" s="382"/>
      <c r="B1385" s="383"/>
      <c r="C1385" s="384"/>
    </row>
    <row r="1386" spans="1:3" s="381" customFormat="1" ht="11.25">
      <c r="A1386" s="382"/>
      <c r="B1386" s="383"/>
      <c r="C1386" s="384"/>
    </row>
    <row r="1387" spans="1:3" s="381" customFormat="1" ht="11.25">
      <c r="A1387" s="382"/>
      <c r="B1387" s="383"/>
      <c r="C1387" s="384"/>
    </row>
    <row r="1388" spans="1:3" s="381" customFormat="1" ht="11.25">
      <c r="A1388" s="382"/>
      <c r="B1388" s="383"/>
      <c r="C1388" s="384"/>
    </row>
    <row r="1389" spans="1:3" s="381" customFormat="1" ht="11.25">
      <c r="A1389" s="382"/>
      <c r="B1389" s="383"/>
      <c r="C1389" s="384"/>
    </row>
    <row r="1390" spans="1:3" s="381" customFormat="1" ht="11.25">
      <c r="A1390" s="382"/>
      <c r="B1390" s="383"/>
      <c r="C1390" s="384"/>
    </row>
    <row r="1391" spans="1:3" s="381" customFormat="1" ht="11.25">
      <c r="A1391" s="382"/>
      <c r="B1391" s="383"/>
      <c r="C1391" s="384"/>
    </row>
    <row r="1392" spans="1:3" s="381" customFormat="1" ht="11.25">
      <c r="A1392" s="382"/>
      <c r="B1392" s="383"/>
      <c r="C1392" s="384"/>
    </row>
    <row r="1393" spans="1:3" s="381" customFormat="1" ht="11.25">
      <c r="A1393" s="382"/>
      <c r="B1393" s="383"/>
      <c r="C1393" s="384"/>
    </row>
    <row r="1394" spans="1:3" s="381" customFormat="1" ht="11.25">
      <c r="A1394" s="382"/>
      <c r="B1394" s="383"/>
      <c r="C1394" s="384"/>
    </row>
    <row r="1395" spans="1:3" s="381" customFormat="1" ht="11.25">
      <c r="A1395" s="382"/>
      <c r="B1395" s="383"/>
      <c r="C1395" s="384"/>
    </row>
    <row r="1396" spans="1:3" s="381" customFormat="1" ht="11.25">
      <c r="A1396" s="382"/>
      <c r="B1396" s="383"/>
      <c r="C1396" s="384"/>
    </row>
    <row r="1397" spans="1:3" s="381" customFormat="1" ht="11.25">
      <c r="A1397" s="382"/>
      <c r="B1397" s="383"/>
      <c r="C1397" s="384"/>
    </row>
    <row r="1398" spans="1:3" s="381" customFormat="1" ht="11.25">
      <c r="A1398" s="382"/>
      <c r="B1398" s="383"/>
      <c r="C1398" s="384"/>
    </row>
    <row r="1399" spans="1:3" s="381" customFormat="1" ht="11.25">
      <c r="A1399" s="382"/>
      <c r="B1399" s="383"/>
      <c r="C1399" s="384"/>
    </row>
    <row r="1400" spans="1:3" s="381" customFormat="1" ht="11.25">
      <c r="A1400" s="382"/>
      <c r="B1400" s="383"/>
      <c r="C1400" s="384"/>
    </row>
    <row r="1401" spans="1:3" s="381" customFormat="1" ht="11.25">
      <c r="A1401" s="382"/>
      <c r="B1401" s="383"/>
      <c r="C1401" s="384"/>
    </row>
    <row r="1402" spans="1:3" s="381" customFormat="1" ht="11.25">
      <c r="A1402" s="382"/>
      <c r="B1402" s="383"/>
      <c r="C1402" s="384"/>
    </row>
    <row r="1403" spans="1:3" s="381" customFormat="1" ht="11.25">
      <c r="A1403" s="382"/>
      <c r="B1403" s="383"/>
      <c r="C1403" s="384"/>
    </row>
    <row r="1404" spans="1:3" s="381" customFormat="1" ht="11.25">
      <c r="A1404" s="382"/>
      <c r="B1404" s="383"/>
      <c r="C1404" s="384"/>
    </row>
    <row r="1405" spans="1:3" s="381" customFormat="1" ht="11.25">
      <c r="A1405" s="382"/>
      <c r="B1405" s="383"/>
      <c r="C1405" s="384"/>
    </row>
    <row r="1406" spans="1:3" s="381" customFormat="1" ht="11.25">
      <c r="A1406" s="382"/>
      <c r="B1406" s="383"/>
      <c r="C1406" s="384"/>
    </row>
    <row r="1407" spans="1:3" s="381" customFormat="1" ht="11.25">
      <c r="A1407" s="382"/>
      <c r="B1407" s="383"/>
      <c r="C1407" s="384"/>
    </row>
    <row r="1408" spans="1:3" s="381" customFormat="1" ht="11.25">
      <c r="A1408" s="382"/>
      <c r="B1408" s="383"/>
      <c r="C1408" s="384"/>
    </row>
    <row r="1409" spans="1:3" s="381" customFormat="1" ht="11.25">
      <c r="A1409" s="382"/>
      <c r="B1409" s="383"/>
      <c r="C1409" s="384"/>
    </row>
    <row r="1410" spans="1:3" s="381" customFormat="1" ht="11.25">
      <c r="A1410" s="382"/>
      <c r="B1410" s="383"/>
      <c r="C1410" s="384"/>
    </row>
    <row r="1411" spans="1:3" s="381" customFormat="1" ht="11.25">
      <c r="A1411" s="382"/>
      <c r="B1411" s="383"/>
      <c r="C1411" s="384"/>
    </row>
    <row r="1412" spans="1:3" s="381" customFormat="1" ht="11.25">
      <c r="A1412" s="382"/>
      <c r="B1412" s="383"/>
      <c r="C1412" s="384"/>
    </row>
    <row r="1413" spans="1:3" s="381" customFormat="1" ht="11.25">
      <c r="A1413" s="382"/>
      <c r="B1413" s="383"/>
      <c r="C1413" s="384"/>
    </row>
    <row r="1414" spans="1:3" s="381" customFormat="1" ht="11.25">
      <c r="A1414" s="382"/>
      <c r="B1414" s="383"/>
      <c r="C1414" s="384"/>
    </row>
    <row r="1415" spans="1:3" s="381" customFormat="1" ht="11.25">
      <c r="A1415" s="382"/>
      <c r="B1415" s="383"/>
      <c r="C1415" s="384"/>
    </row>
    <row r="1416" spans="1:3" s="381" customFormat="1" ht="11.25">
      <c r="A1416" s="382"/>
      <c r="B1416" s="383"/>
      <c r="C1416" s="384"/>
    </row>
    <row r="1417" spans="1:3" s="381" customFormat="1" ht="11.25">
      <c r="A1417" s="382"/>
      <c r="B1417" s="383"/>
      <c r="C1417" s="384"/>
    </row>
    <row r="1418" spans="1:3" s="381" customFormat="1" ht="11.25">
      <c r="A1418" s="382"/>
      <c r="B1418" s="383"/>
      <c r="C1418" s="384"/>
    </row>
    <row r="1419" spans="1:3" s="381" customFormat="1" ht="11.25">
      <c r="A1419" s="382"/>
      <c r="B1419" s="383"/>
      <c r="C1419" s="384"/>
    </row>
    <row r="1420" spans="1:3" s="381" customFormat="1" ht="11.25">
      <c r="A1420" s="382"/>
      <c r="B1420" s="383"/>
      <c r="C1420" s="384"/>
    </row>
    <row r="1421" spans="1:3" s="381" customFormat="1" ht="11.25">
      <c r="A1421" s="382"/>
      <c r="B1421" s="383"/>
      <c r="C1421" s="384"/>
    </row>
    <row r="1422" spans="1:3" s="381" customFormat="1" ht="11.25">
      <c r="A1422" s="382"/>
      <c r="B1422" s="383"/>
      <c r="C1422" s="384"/>
    </row>
    <row r="1423" spans="1:3" s="381" customFormat="1" ht="11.25">
      <c r="A1423" s="382"/>
      <c r="B1423" s="383"/>
      <c r="C1423" s="384"/>
    </row>
    <row r="1424" spans="1:3" s="381" customFormat="1" ht="11.25">
      <c r="A1424" s="382"/>
      <c r="B1424" s="383"/>
      <c r="C1424" s="384"/>
    </row>
    <row r="1425" spans="1:3" s="381" customFormat="1" ht="11.25">
      <c r="A1425" s="382"/>
      <c r="B1425" s="383"/>
      <c r="C1425" s="384"/>
    </row>
    <row r="1426" spans="1:3" s="381" customFormat="1" ht="11.25">
      <c r="A1426" s="382"/>
      <c r="B1426" s="383"/>
      <c r="C1426" s="384"/>
    </row>
    <row r="1427" spans="1:3" s="381" customFormat="1" ht="11.25">
      <c r="A1427" s="382"/>
      <c r="B1427" s="383"/>
      <c r="C1427" s="384"/>
    </row>
    <row r="1428" spans="1:3" s="381" customFormat="1" ht="11.25">
      <c r="A1428" s="382"/>
      <c r="B1428" s="383"/>
      <c r="C1428" s="384"/>
    </row>
    <row r="1429" spans="1:3" s="381" customFormat="1" ht="11.25">
      <c r="A1429" s="382"/>
      <c r="B1429" s="383"/>
      <c r="C1429" s="384"/>
    </row>
    <row r="1430" spans="1:3" s="381" customFormat="1" ht="11.25">
      <c r="A1430" s="382"/>
      <c r="B1430" s="383"/>
      <c r="C1430" s="384"/>
    </row>
    <row r="1431" spans="1:3" s="381" customFormat="1" ht="11.25">
      <c r="A1431" s="382"/>
      <c r="B1431" s="383"/>
      <c r="C1431" s="384"/>
    </row>
    <row r="1432" spans="1:3" s="381" customFormat="1" ht="11.25">
      <c r="A1432" s="382"/>
      <c r="B1432" s="383"/>
      <c r="C1432" s="384"/>
    </row>
    <row r="1433" spans="1:3" s="381" customFormat="1" ht="11.25">
      <c r="A1433" s="382"/>
      <c r="B1433" s="383"/>
      <c r="C1433" s="384"/>
    </row>
    <row r="1434" spans="1:3" s="381" customFormat="1" ht="11.25">
      <c r="A1434" s="382"/>
      <c r="B1434" s="383"/>
      <c r="C1434" s="384"/>
    </row>
    <row r="1435" spans="1:3" s="381" customFormat="1" ht="11.25">
      <c r="A1435" s="382"/>
      <c r="B1435" s="383"/>
      <c r="C1435" s="384"/>
    </row>
    <row r="1436" spans="1:3" s="381" customFormat="1" ht="11.25">
      <c r="A1436" s="382"/>
      <c r="B1436" s="383"/>
      <c r="C1436" s="384"/>
    </row>
    <row r="1437" spans="1:3" s="381" customFormat="1" ht="11.25">
      <c r="A1437" s="382"/>
      <c r="B1437" s="383"/>
      <c r="C1437" s="384"/>
    </row>
    <row r="1438" spans="1:3" s="381" customFormat="1" ht="11.25">
      <c r="A1438" s="382"/>
      <c r="B1438" s="383"/>
      <c r="C1438" s="384"/>
    </row>
    <row r="1439" spans="1:3" s="381" customFormat="1" ht="11.25">
      <c r="A1439" s="382"/>
      <c r="B1439" s="383"/>
      <c r="C1439" s="384"/>
    </row>
    <row r="1440" spans="1:3" s="381" customFormat="1" ht="11.25">
      <c r="A1440" s="382"/>
      <c r="B1440" s="383"/>
      <c r="C1440" s="384"/>
    </row>
    <row r="1441" spans="1:3" s="381" customFormat="1" ht="11.25">
      <c r="A1441" s="382"/>
      <c r="B1441" s="383"/>
      <c r="C1441" s="384"/>
    </row>
    <row r="1442" spans="1:3" s="381" customFormat="1" ht="11.25">
      <c r="A1442" s="382"/>
      <c r="B1442" s="383"/>
      <c r="C1442" s="384"/>
    </row>
    <row r="1443" spans="1:3" s="381" customFormat="1" ht="11.25">
      <c r="A1443" s="382"/>
      <c r="B1443" s="383"/>
      <c r="C1443" s="384"/>
    </row>
    <row r="1444" spans="1:3" s="381" customFormat="1" ht="11.25">
      <c r="A1444" s="382"/>
      <c r="B1444" s="383"/>
      <c r="C1444" s="384"/>
    </row>
    <row r="1445" spans="1:3" s="381" customFormat="1" ht="11.25">
      <c r="A1445" s="382"/>
      <c r="B1445" s="383"/>
      <c r="C1445" s="384"/>
    </row>
    <row r="1446" spans="1:3" s="381" customFormat="1" ht="11.25">
      <c r="A1446" s="382"/>
      <c r="B1446" s="383"/>
      <c r="C1446" s="384"/>
    </row>
    <row r="1447" spans="1:3" s="381" customFormat="1" ht="11.25">
      <c r="A1447" s="382"/>
      <c r="B1447" s="383"/>
      <c r="C1447" s="384"/>
    </row>
    <row r="1448" spans="1:3" s="381" customFormat="1" ht="11.25">
      <c r="A1448" s="382"/>
      <c r="B1448" s="383"/>
      <c r="C1448" s="384"/>
    </row>
    <row r="1449" spans="1:3" s="381" customFormat="1" ht="11.25">
      <c r="A1449" s="382"/>
      <c r="B1449" s="383"/>
      <c r="C1449" s="384"/>
    </row>
    <row r="1450" spans="1:3" s="381" customFormat="1" ht="11.25">
      <c r="A1450" s="382"/>
      <c r="B1450" s="383"/>
      <c r="C1450" s="384"/>
    </row>
    <row r="1451" spans="1:3" s="381" customFormat="1" ht="11.25">
      <c r="A1451" s="382"/>
      <c r="B1451" s="383"/>
      <c r="C1451" s="384"/>
    </row>
    <row r="1452" spans="1:3" s="381" customFormat="1" ht="11.25">
      <c r="A1452" s="382"/>
      <c r="B1452" s="383"/>
      <c r="C1452" s="384"/>
    </row>
    <row r="1453" spans="1:3" s="381" customFormat="1" ht="11.25">
      <c r="A1453" s="382"/>
      <c r="B1453" s="383"/>
      <c r="C1453" s="384"/>
    </row>
    <row r="1454" spans="1:3" s="381" customFormat="1" ht="11.25">
      <c r="A1454" s="382"/>
      <c r="B1454" s="383"/>
      <c r="C1454" s="384"/>
    </row>
    <row r="1455" spans="1:3" s="381" customFormat="1" ht="11.25">
      <c r="A1455" s="382"/>
      <c r="B1455" s="383"/>
      <c r="C1455" s="384"/>
    </row>
    <row r="1456" spans="1:3" s="381" customFormat="1" ht="11.25">
      <c r="A1456" s="382"/>
      <c r="B1456" s="383"/>
      <c r="C1456" s="384"/>
    </row>
    <row r="1457" spans="1:3" s="381" customFormat="1" ht="11.25">
      <c r="A1457" s="382"/>
      <c r="B1457" s="383"/>
      <c r="C1457" s="384"/>
    </row>
    <row r="1458" spans="1:3" s="381" customFormat="1" ht="11.25">
      <c r="A1458" s="382"/>
      <c r="B1458" s="383"/>
      <c r="C1458" s="384"/>
    </row>
    <row r="1459" spans="1:3" s="381" customFormat="1" ht="11.25">
      <c r="A1459" s="382"/>
      <c r="B1459" s="383"/>
      <c r="C1459" s="384"/>
    </row>
    <row r="1460" spans="1:3" s="381" customFormat="1" ht="11.25">
      <c r="A1460" s="382"/>
      <c r="B1460" s="383"/>
      <c r="C1460" s="384"/>
    </row>
    <row r="1461" spans="1:3" s="381" customFormat="1" ht="11.25">
      <c r="A1461" s="382"/>
      <c r="B1461" s="383"/>
      <c r="C1461" s="384"/>
    </row>
    <row r="1462" spans="1:3" s="381" customFormat="1" ht="11.25">
      <c r="A1462" s="382"/>
      <c r="B1462" s="383"/>
      <c r="C1462" s="384"/>
    </row>
    <row r="1463" spans="1:3" s="381" customFormat="1" ht="11.25">
      <c r="A1463" s="382"/>
      <c r="B1463" s="383"/>
      <c r="C1463" s="384"/>
    </row>
    <row r="1464" spans="1:3" s="381" customFormat="1" ht="11.25">
      <c r="A1464" s="382"/>
      <c r="B1464" s="383"/>
      <c r="C1464" s="384"/>
    </row>
    <row r="1465" spans="1:3" s="381" customFormat="1" ht="11.25">
      <c r="A1465" s="382"/>
      <c r="B1465" s="383"/>
      <c r="C1465" s="384"/>
    </row>
    <row r="1466" spans="1:3" s="381" customFormat="1" ht="11.25">
      <c r="A1466" s="382"/>
      <c r="B1466" s="383"/>
      <c r="C1466" s="384"/>
    </row>
    <row r="1467" spans="1:3" s="381" customFormat="1" ht="11.25">
      <c r="A1467" s="382"/>
      <c r="B1467" s="383"/>
      <c r="C1467" s="384"/>
    </row>
    <row r="1468" spans="1:3" s="381" customFormat="1" ht="11.25">
      <c r="A1468" s="382"/>
      <c r="B1468" s="383"/>
      <c r="C1468" s="384"/>
    </row>
    <row r="1469" spans="1:3" s="381" customFormat="1" ht="11.25">
      <c r="A1469" s="382"/>
      <c r="B1469" s="383"/>
      <c r="C1469" s="384"/>
    </row>
    <row r="1470" spans="1:3" s="381" customFormat="1" ht="11.25">
      <c r="A1470" s="382"/>
      <c r="B1470" s="383"/>
      <c r="C1470" s="384"/>
    </row>
    <row r="1471" spans="1:3" s="381" customFormat="1" ht="11.25">
      <c r="A1471" s="382"/>
      <c r="B1471" s="383"/>
      <c r="C1471" s="384"/>
    </row>
    <row r="1472" spans="1:3" s="381" customFormat="1" ht="11.25">
      <c r="A1472" s="382"/>
      <c r="B1472" s="383"/>
      <c r="C1472" s="384"/>
    </row>
    <row r="1473" spans="1:3" s="381" customFormat="1" ht="11.25">
      <c r="A1473" s="382"/>
      <c r="B1473" s="383"/>
      <c r="C1473" s="384"/>
    </row>
    <row r="1474" spans="1:3" s="381" customFormat="1" ht="11.25">
      <c r="A1474" s="382"/>
      <c r="B1474" s="383"/>
      <c r="C1474" s="384"/>
    </row>
    <row r="1475" spans="1:3" s="381" customFormat="1" ht="11.25">
      <c r="A1475" s="382"/>
      <c r="B1475" s="383"/>
      <c r="C1475" s="384"/>
    </row>
    <row r="1476" spans="1:3" s="381" customFormat="1" ht="11.25">
      <c r="A1476" s="382"/>
      <c r="B1476" s="383"/>
      <c r="C1476" s="384"/>
    </row>
    <row r="1477" spans="1:3" s="381" customFormat="1" ht="11.25">
      <c r="A1477" s="382"/>
      <c r="B1477" s="383"/>
      <c r="C1477" s="384"/>
    </row>
    <row r="1478" spans="1:3" s="381" customFormat="1" ht="11.25">
      <c r="A1478" s="382"/>
      <c r="B1478" s="383"/>
      <c r="C1478" s="384"/>
    </row>
    <row r="1479" spans="1:3" s="381" customFormat="1" ht="11.25">
      <c r="A1479" s="382"/>
      <c r="B1479" s="383"/>
      <c r="C1479" s="384"/>
    </row>
    <row r="1480" spans="1:3" s="381" customFormat="1" ht="11.25">
      <c r="A1480" s="382"/>
      <c r="B1480" s="383"/>
      <c r="C1480" s="384"/>
    </row>
    <row r="1481" spans="1:3" s="381" customFormat="1" ht="11.25">
      <c r="A1481" s="382"/>
      <c r="B1481" s="383"/>
      <c r="C1481" s="384"/>
    </row>
    <row r="1482" spans="1:3" s="381" customFormat="1" ht="11.25">
      <c r="A1482" s="382"/>
      <c r="B1482" s="383"/>
      <c r="C1482" s="384"/>
    </row>
    <row r="1483" spans="1:3" s="381" customFormat="1" ht="11.25">
      <c r="A1483" s="382"/>
      <c r="B1483" s="383"/>
      <c r="C1483" s="384"/>
    </row>
    <row r="1484" spans="1:3" s="381" customFormat="1" ht="11.25">
      <c r="A1484" s="382"/>
      <c r="B1484" s="383"/>
      <c r="C1484" s="384"/>
    </row>
    <row r="1485" spans="1:3" s="381" customFormat="1" ht="11.25">
      <c r="A1485" s="382"/>
      <c r="B1485" s="383"/>
      <c r="C1485" s="384"/>
    </row>
    <row r="1486" spans="1:3" s="381" customFormat="1" ht="11.25">
      <c r="A1486" s="382"/>
      <c r="B1486" s="383"/>
      <c r="C1486" s="384"/>
    </row>
    <row r="1487" spans="1:3" s="381" customFormat="1" ht="11.25">
      <c r="A1487" s="382"/>
      <c r="B1487" s="383"/>
      <c r="C1487" s="384"/>
    </row>
    <row r="1488" spans="1:3" s="381" customFormat="1" ht="11.25">
      <c r="A1488" s="382"/>
      <c r="B1488" s="383"/>
      <c r="C1488" s="384"/>
    </row>
    <row r="1489" spans="1:3" s="381" customFormat="1" ht="11.25">
      <c r="A1489" s="382"/>
      <c r="B1489" s="383"/>
      <c r="C1489" s="384"/>
    </row>
    <row r="1490" spans="1:3" s="381" customFormat="1" ht="11.25">
      <c r="A1490" s="382"/>
      <c r="B1490" s="383"/>
      <c r="C1490" s="384"/>
    </row>
    <row r="1491" spans="1:3" s="381" customFormat="1" ht="11.25">
      <c r="A1491" s="382"/>
      <c r="B1491" s="383"/>
      <c r="C1491" s="384"/>
    </row>
    <row r="1492" spans="1:3" s="381" customFormat="1" ht="11.25">
      <c r="A1492" s="382"/>
      <c r="B1492" s="383"/>
      <c r="C1492" s="384"/>
    </row>
    <row r="1493" spans="1:3" s="381" customFormat="1" ht="11.25">
      <c r="A1493" s="382"/>
      <c r="B1493" s="383"/>
      <c r="C1493" s="384"/>
    </row>
    <row r="1494" spans="1:3" s="381" customFormat="1" ht="11.25">
      <c r="A1494" s="382"/>
      <c r="B1494" s="383"/>
      <c r="C1494" s="384"/>
    </row>
    <row r="1495" spans="1:3" s="381" customFormat="1" ht="11.25">
      <c r="A1495" s="382"/>
      <c r="B1495" s="383"/>
      <c r="C1495" s="384"/>
    </row>
    <row r="1496" spans="1:3" s="381" customFormat="1" ht="11.25">
      <c r="A1496" s="382"/>
      <c r="B1496" s="383"/>
      <c r="C1496" s="384"/>
    </row>
    <row r="1497" spans="1:3" s="381" customFormat="1" ht="11.25">
      <c r="A1497" s="382"/>
      <c r="B1497" s="383"/>
      <c r="C1497" s="384"/>
    </row>
    <row r="1498" spans="1:3" s="381" customFormat="1" ht="11.25">
      <c r="A1498" s="382"/>
      <c r="B1498" s="383"/>
      <c r="C1498" s="384"/>
    </row>
    <row r="1499" spans="1:3" s="381" customFormat="1" ht="11.25">
      <c r="A1499" s="382"/>
      <c r="B1499" s="383"/>
      <c r="C1499" s="384"/>
    </row>
    <row r="1500" spans="1:3" s="381" customFormat="1" ht="11.25">
      <c r="A1500" s="382"/>
      <c r="B1500" s="383"/>
      <c r="C1500" s="384"/>
    </row>
    <row r="1501" spans="1:3" s="381" customFormat="1" ht="11.25">
      <c r="A1501" s="382"/>
      <c r="B1501" s="383"/>
      <c r="C1501" s="384"/>
    </row>
    <row r="1502" spans="1:3" s="381" customFormat="1" ht="11.25">
      <c r="A1502" s="382"/>
      <c r="B1502" s="383"/>
      <c r="C1502" s="384"/>
    </row>
    <row r="1503" spans="1:3" s="381" customFormat="1" ht="11.25">
      <c r="A1503" s="382"/>
      <c r="B1503" s="383"/>
      <c r="C1503" s="384"/>
    </row>
    <row r="1504" spans="1:3" s="381" customFormat="1" ht="11.25">
      <c r="A1504" s="382"/>
      <c r="B1504" s="383"/>
      <c r="C1504" s="384"/>
    </row>
    <row r="1505" spans="1:3" s="381" customFormat="1" ht="11.25">
      <c r="A1505" s="382"/>
      <c r="B1505" s="383"/>
      <c r="C1505" s="384"/>
    </row>
    <row r="1506" spans="1:3" s="381" customFormat="1" ht="11.25">
      <c r="A1506" s="382"/>
      <c r="B1506" s="383"/>
      <c r="C1506" s="384"/>
    </row>
    <row r="1507" spans="1:3" s="381" customFormat="1" ht="11.25">
      <c r="A1507" s="382"/>
      <c r="B1507" s="383"/>
      <c r="C1507" s="384"/>
    </row>
    <row r="1508" spans="1:3" s="381" customFormat="1" ht="11.25">
      <c r="A1508" s="382"/>
      <c r="B1508" s="383"/>
      <c r="C1508" s="384"/>
    </row>
    <row r="1509" spans="1:3" s="381" customFormat="1" ht="11.25">
      <c r="A1509" s="382"/>
      <c r="B1509" s="383"/>
      <c r="C1509" s="384"/>
    </row>
    <row r="1510" spans="1:3" s="381" customFormat="1" ht="11.25">
      <c r="A1510" s="382"/>
      <c r="B1510" s="383"/>
      <c r="C1510" s="384"/>
    </row>
    <row r="1511" spans="1:3" s="381" customFormat="1" ht="11.25">
      <c r="A1511" s="382"/>
      <c r="B1511" s="383"/>
      <c r="C1511" s="384"/>
    </row>
    <row r="1512" spans="1:3" s="381" customFormat="1" ht="11.25">
      <c r="A1512" s="382"/>
      <c r="B1512" s="383"/>
      <c r="C1512" s="384"/>
    </row>
    <row r="1513" spans="1:3" s="381" customFormat="1" ht="11.25">
      <c r="A1513" s="382"/>
      <c r="B1513" s="383"/>
      <c r="C1513" s="384"/>
    </row>
    <row r="1514" spans="1:3" s="381" customFormat="1" ht="11.25">
      <c r="A1514" s="382"/>
      <c r="B1514" s="383"/>
      <c r="C1514" s="384"/>
    </row>
    <row r="1515" spans="1:3" s="381" customFormat="1" ht="11.25">
      <c r="A1515" s="382"/>
      <c r="B1515" s="383"/>
      <c r="C1515" s="384"/>
    </row>
    <row r="1516" spans="1:3" s="381" customFormat="1" ht="11.25">
      <c r="A1516" s="382"/>
      <c r="B1516" s="383"/>
      <c r="C1516" s="384"/>
    </row>
    <row r="1517" spans="1:3" s="381" customFormat="1" ht="11.25">
      <c r="A1517" s="382"/>
      <c r="B1517" s="383"/>
      <c r="C1517" s="384"/>
    </row>
    <row r="1518" spans="1:3" s="381" customFormat="1" ht="11.25">
      <c r="A1518" s="382"/>
      <c r="B1518" s="383"/>
      <c r="C1518" s="384"/>
    </row>
    <row r="1519" spans="1:3" s="381" customFormat="1" ht="11.25">
      <c r="A1519" s="382"/>
      <c r="B1519" s="383"/>
      <c r="C1519" s="384"/>
    </row>
    <row r="1520" spans="1:3" s="381" customFormat="1" ht="11.25">
      <c r="A1520" s="382"/>
      <c r="B1520" s="383"/>
      <c r="C1520" s="384"/>
    </row>
    <row r="1521" spans="1:3" s="381" customFormat="1" ht="11.25">
      <c r="A1521" s="382"/>
      <c r="B1521" s="383"/>
      <c r="C1521" s="384"/>
    </row>
    <row r="1522" spans="1:3" s="381" customFormat="1" ht="11.25">
      <c r="A1522" s="382"/>
      <c r="B1522" s="383"/>
      <c r="C1522" s="384"/>
    </row>
    <row r="1523" spans="1:3" s="381" customFormat="1" ht="11.25">
      <c r="A1523" s="382"/>
      <c r="B1523" s="383"/>
      <c r="C1523" s="384"/>
    </row>
    <row r="1524" spans="1:3" s="381" customFormat="1" ht="11.25">
      <c r="A1524" s="382"/>
      <c r="B1524" s="383"/>
      <c r="C1524" s="384"/>
    </row>
    <row r="1525" spans="1:3" s="381" customFormat="1" ht="11.25">
      <c r="A1525" s="382"/>
      <c r="B1525" s="383"/>
      <c r="C1525" s="384"/>
    </row>
    <row r="1526" spans="1:3" s="381" customFormat="1" ht="11.25">
      <c r="A1526" s="382"/>
      <c r="B1526" s="383"/>
      <c r="C1526" s="384"/>
    </row>
    <row r="1527" spans="1:3" s="381" customFormat="1" ht="11.25">
      <c r="A1527" s="382"/>
      <c r="B1527" s="383"/>
      <c r="C1527" s="384"/>
    </row>
    <row r="1528" spans="1:3" s="381" customFormat="1" ht="11.25">
      <c r="A1528" s="382"/>
      <c r="B1528" s="383"/>
      <c r="C1528" s="384"/>
    </row>
    <row r="1529" spans="1:3" s="381" customFormat="1" ht="11.25">
      <c r="A1529" s="382"/>
      <c r="B1529" s="383"/>
      <c r="C1529" s="384"/>
    </row>
    <row r="1530" spans="1:3" s="381" customFormat="1" ht="11.25">
      <c r="A1530" s="382"/>
      <c r="B1530" s="383"/>
      <c r="C1530" s="384"/>
    </row>
    <row r="1531" spans="1:3" s="381" customFormat="1" ht="11.25">
      <c r="A1531" s="382"/>
      <c r="B1531" s="383"/>
      <c r="C1531" s="384"/>
    </row>
    <row r="1532" spans="1:3" s="381" customFormat="1" ht="11.25">
      <c r="A1532" s="382"/>
      <c r="B1532" s="383"/>
      <c r="C1532" s="384"/>
    </row>
    <row r="1533" spans="1:3" s="381" customFormat="1" ht="11.25">
      <c r="A1533" s="382"/>
      <c r="B1533" s="383"/>
      <c r="C1533" s="384"/>
    </row>
    <row r="1534" spans="1:3" s="381" customFormat="1" ht="11.25">
      <c r="A1534" s="382"/>
      <c r="B1534" s="383"/>
      <c r="C1534" s="384"/>
    </row>
    <row r="1535" spans="1:3" s="381" customFormat="1" ht="11.25">
      <c r="A1535" s="382"/>
      <c r="B1535" s="383"/>
      <c r="C1535" s="384"/>
    </row>
    <row r="1536" spans="1:3" s="381" customFormat="1" ht="11.25">
      <c r="A1536" s="382"/>
      <c r="B1536" s="383"/>
      <c r="C1536" s="384"/>
    </row>
    <row r="1537" spans="1:3" s="381" customFormat="1" ht="11.25">
      <c r="A1537" s="382"/>
      <c r="B1537" s="383"/>
      <c r="C1537" s="384"/>
    </row>
    <row r="1538" spans="1:3" s="381" customFormat="1" ht="11.25">
      <c r="A1538" s="382"/>
      <c r="B1538" s="383"/>
      <c r="C1538" s="384"/>
    </row>
    <row r="1539" spans="1:3" s="381" customFormat="1" ht="11.25">
      <c r="A1539" s="382"/>
      <c r="B1539" s="383"/>
      <c r="C1539" s="384"/>
    </row>
    <row r="1540" spans="1:3" s="381" customFormat="1" ht="11.25">
      <c r="A1540" s="382"/>
      <c r="B1540" s="383"/>
      <c r="C1540" s="384"/>
    </row>
    <row r="1541" spans="1:3" s="381" customFormat="1" ht="11.25">
      <c r="A1541" s="382"/>
      <c r="B1541" s="383"/>
      <c r="C1541" s="384"/>
    </row>
    <row r="1542" spans="1:3" s="381" customFormat="1" ht="11.25">
      <c r="A1542" s="382"/>
      <c r="B1542" s="383"/>
      <c r="C1542" s="384"/>
    </row>
    <row r="1543" spans="1:3" s="381" customFormat="1" ht="11.25">
      <c r="A1543" s="382"/>
      <c r="B1543" s="383"/>
      <c r="C1543" s="384"/>
    </row>
    <row r="1544" spans="1:3" s="381" customFormat="1" ht="11.25">
      <c r="A1544" s="382"/>
      <c r="B1544" s="383"/>
      <c r="C1544" s="384"/>
    </row>
    <row r="1545" spans="1:3" s="381" customFormat="1" ht="11.25">
      <c r="A1545" s="382"/>
      <c r="B1545" s="383"/>
      <c r="C1545" s="384"/>
    </row>
    <row r="1546" spans="1:3" s="381" customFormat="1" ht="11.25">
      <c r="A1546" s="382"/>
      <c r="B1546" s="383"/>
      <c r="C1546" s="384"/>
    </row>
    <row r="1547" spans="1:3" s="381" customFormat="1" ht="11.25">
      <c r="A1547" s="382"/>
      <c r="B1547" s="383"/>
      <c r="C1547" s="384"/>
    </row>
    <row r="1548" spans="1:3" s="381" customFormat="1" ht="11.25">
      <c r="A1548" s="382"/>
      <c r="B1548" s="383"/>
      <c r="C1548" s="384"/>
    </row>
    <row r="1549" spans="1:3" s="381" customFormat="1" ht="11.25">
      <c r="A1549" s="382"/>
      <c r="B1549" s="383"/>
      <c r="C1549" s="384"/>
    </row>
    <row r="1550" spans="1:3" s="381" customFormat="1" ht="11.25">
      <c r="A1550" s="382"/>
      <c r="B1550" s="383"/>
      <c r="C1550" s="384"/>
    </row>
    <row r="1551" spans="1:3" s="381" customFormat="1" ht="11.25">
      <c r="A1551" s="382"/>
      <c r="B1551" s="383"/>
      <c r="C1551" s="384"/>
    </row>
    <row r="1552" spans="1:3" s="381" customFormat="1" ht="11.25">
      <c r="A1552" s="382"/>
      <c r="B1552" s="383"/>
      <c r="C1552" s="384"/>
    </row>
    <row r="1553" spans="1:3" s="381" customFormat="1" ht="11.25">
      <c r="A1553" s="382"/>
      <c r="B1553" s="383"/>
      <c r="C1553" s="384"/>
    </row>
    <row r="1554" spans="1:3" s="381" customFormat="1" ht="11.25">
      <c r="A1554" s="382"/>
      <c r="B1554" s="383"/>
      <c r="C1554" s="384"/>
    </row>
    <row r="1555" spans="1:3" s="381" customFormat="1" ht="11.25">
      <c r="A1555" s="382"/>
      <c r="B1555" s="383"/>
      <c r="C1555" s="384"/>
    </row>
    <row r="1556" spans="1:3" s="381" customFormat="1" ht="11.25">
      <c r="A1556" s="382"/>
      <c r="B1556" s="383"/>
      <c r="C1556" s="384"/>
    </row>
    <row r="1557" spans="1:3" s="381" customFormat="1" ht="11.25">
      <c r="A1557" s="382"/>
      <c r="B1557" s="383"/>
      <c r="C1557" s="384"/>
    </row>
    <row r="1558" spans="1:3" s="381" customFormat="1" ht="11.25">
      <c r="A1558" s="382"/>
      <c r="B1558" s="383"/>
      <c r="C1558" s="384"/>
    </row>
    <row r="1559" spans="1:3" s="381" customFormat="1" ht="11.25">
      <c r="A1559" s="382"/>
      <c r="B1559" s="383"/>
      <c r="C1559" s="384"/>
    </row>
    <row r="1560" spans="1:3" s="381" customFormat="1" ht="11.25">
      <c r="A1560" s="382"/>
      <c r="B1560" s="383"/>
      <c r="C1560" s="384"/>
    </row>
    <row r="1561" spans="1:3" s="381" customFormat="1" ht="11.25">
      <c r="A1561" s="382"/>
      <c r="B1561" s="383"/>
      <c r="C1561" s="384"/>
    </row>
    <row r="1562" spans="1:3" s="381" customFormat="1" ht="11.25">
      <c r="A1562" s="382"/>
      <c r="B1562" s="383"/>
      <c r="C1562" s="384"/>
    </row>
    <row r="1563" spans="1:3" s="381" customFormat="1" ht="11.25">
      <c r="A1563" s="382"/>
      <c r="B1563" s="383"/>
      <c r="C1563" s="384"/>
    </row>
    <row r="1564" spans="1:3" s="381" customFormat="1" ht="11.25">
      <c r="A1564" s="382"/>
      <c r="B1564" s="383"/>
      <c r="C1564" s="384"/>
    </row>
    <row r="1565" spans="1:3" s="381" customFormat="1" ht="11.25">
      <c r="A1565" s="382"/>
      <c r="B1565" s="383"/>
      <c r="C1565" s="384"/>
    </row>
    <row r="1566" spans="1:3" s="381" customFormat="1" ht="11.25">
      <c r="A1566" s="382"/>
      <c r="B1566" s="383"/>
      <c r="C1566" s="384"/>
    </row>
    <row r="1567" spans="1:3" s="381" customFormat="1" ht="11.25">
      <c r="A1567" s="382"/>
      <c r="B1567" s="383"/>
      <c r="C1567" s="384"/>
    </row>
    <row r="1568" spans="1:3" s="381" customFormat="1" ht="11.25">
      <c r="A1568" s="382"/>
      <c r="B1568" s="383"/>
      <c r="C1568" s="384"/>
    </row>
    <row r="1569" spans="1:3" s="381" customFormat="1" ht="11.25">
      <c r="A1569" s="382"/>
      <c r="B1569" s="383"/>
      <c r="C1569" s="384"/>
    </row>
    <row r="1570" spans="1:3" s="381" customFormat="1" ht="11.25">
      <c r="A1570" s="382"/>
      <c r="B1570" s="383"/>
      <c r="C1570" s="384"/>
    </row>
    <row r="1571" spans="1:3" s="381" customFormat="1" ht="11.25">
      <c r="A1571" s="382"/>
      <c r="B1571" s="383"/>
      <c r="C1571" s="384"/>
    </row>
    <row r="1572" spans="1:3" s="381" customFormat="1" ht="11.25">
      <c r="A1572" s="382"/>
      <c r="B1572" s="383"/>
      <c r="C1572" s="384"/>
    </row>
    <row r="1573" spans="1:3" s="381" customFormat="1" ht="11.25">
      <c r="A1573" s="382"/>
      <c r="B1573" s="383"/>
      <c r="C1573" s="384"/>
    </row>
    <row r="1574" spans="1:3" s="381" customFormat="1" ht="11.25">
      <c r="A1574" s="382"/>
      <c r="B1574" s="383"/>
      <c r="C1574" s="384"/>
    </row>
    <row r="1575" spans="1:3" s="381" customFormat="1" ht="11.25">
      <c r="A1575" s="382"/>
      <c r="B1575" s="383"/>
      <c r="C1575" s="384"/>
    </row>
    <row r="1576" spans="1:3" s="381" customFormat="1" ht="11.25">
      <c r="A1576" s="382"/>
      <c r="B1576" s="383"/>
      <c r="C1576" s="384"/>
    </row>
    <row r="1577" spans="1:3" s="381" customFormat="1" ht="11.25">
      <c r="A1577" s="382"/>
      <c r="B1577" s="383"/>
      <c r="C1577" s="384"/>
    </row>
    <row r="1578" spans="1:3" s="381" customFormat="1" ht="11.25">
      <c r="A1578" s="382"/>
      <c r="B1578" s="383"/>
      <c r="C1578" s="384"/>
    </row>
    <row r="1579" spans="1:3" s="381" customFormat="1" ht="11.25">
      <c r="A1579" s="382"/>
      <c r="B1579" s="383"/>
      <c r="C1579" s="384"/>
    </row>
    <row r="1580" spans="1:3" s="381" customFormat="1" ht="11.25">
      <c r="A1580" s="382"/>
      <c r="B1580" s="383"/>
      <c r="C1580" s="384"/>
    </row>
    <row r="1581" spans="1:3" s="381" customFormat="1" ht="11.25">
      <c r="A1581" s="382"/>
      <c r="B1581" s="383"/>
      <c r="C1581" s="384"/>
    </row>
    <row r="1582" spans="1:3" s="381" customFormat="1" ht="11.25">
      <c r="A1582" s="382"/>
      <c r="B1582" s="383"/>
      <c r="C1582" s="384"/>
    </row>
    <row r="1583" spans="1:3" s="381" customFormat="1" ht="11.25">
      <c r="A1583" s="382"/>
      <c r="B1583" s="383"/>
      <c r="C1583" s="384"/>
    </row>
    <row r="1584" spans="1:3" s="381" customFormat="1" ht="11.25">
      <c r="A1584" s="382"/>
      <c r="B1584" s="383"/>
      <c r="C1584" s="384"/>
    </row>
    <row r="1585" spans="1:3" s="381" customFormat="1" ht="11.25">
      <c r="A1585" s="382"/>
      <c r="B1585" s="383"/>
      <c r="C1585" s="384"/>
    </row>
    <row r="1586" spans="1:3" s="381" customFormat="1" ht="11.25">
      <c r="A1586" s="382"/>
      <c r="B1586" s="383"/>
      <c r="C1586" s="384"/>
    </row>
    <row r="1587" spans="1:3" s="381" customFormat="1" ht="11.25">
      <c r="A1587" s="382"/>
      <c r="B1587" s="383"/>
      <c r="C1587" s="384"/>
    </row>
    <row r="1588" spans="1:3" s="381" customFormat="1" ht="11.25">
      <c r="A1588" s="382"/>
      <c r="B1588" s="383"/>
      <c r="C1588" s="384"/>
    </row>
    <row r="1589" spans="1:3" s="381" customFormat="1" ht="11.25">
      <c r="A1589" s="382"/>
      <c r="B1589" s="383"/>
      <c r="C1589" s="384"/>
    </row>
    <row r="1590" spans="1:3" s="381" customFormat="1" ht="11.25">
      <c r="A1590" s="382"/>
      <c r="B1590" s="383"/>
      <c r="C1590" s="384"/>
    </row>
    <row r="1591" spans="1:3" s="381" customFormat="1" ht="11.25">
      <c r="A1591" s="382"/>
      <c r="B1591" s="383"/>
      <c r="C1591" s="384"/>
    </row>
    <row r="1592" spans="1:3" s="381" customFormat="1" ht="11.25">
      <c r="A1592" s="382"/>
      <c r="B1592" s="383"/>
      <c r="C1592" s="384"/>
    </row>
    <row r="1593" spans="1:3" s="381" customFormat="1" ht="11.25">
      <c r="A1593" s="382"/>
      <c r="B1593" s="383"/>
      <c r="C1593" s="384"/>
    </row>
    <row r="1594" spans="1:3" s="381" customFormat="1" ht="11.25">
      <c r="A1594" s="382"/>
      <c r="B1594" s="383"/>
      <c r="C1594" s="384"/>
    </row>
    <row r="1595" spans="1:3" s="381" customFormat="1" ht="11.25">
      <c r="A1595" s="382"/>
      <c r="B1595" s="383"/>
      <c r="C1595" s="384"/>
    </row>
    <row r="1596" spans="1:3" s="381" customFormat="1" ht="11.25">
      <c r="A1596" s="382"/>
      <c r="B1596" s="383"/>
      <c r="C1596" s="384"/>
    </row>
    <row r="1597" spans="1:3" s="381" customFormat="1" ht="11.25">
      <c r="A1597" s="382"/>
      <c r="B1597" s="383"/>
      <c r="C1597" s="384"/>
    </row>
    <row r="1598" spans="1:3" s="381" customFormat="1" ht="11.25">
      <c r="A1598" s="382"/>
      <c r="B1598" s="383"/>
      <c r="C1598" s="384"/>
    </row>
    <row r="1599" spans="1:3" s="381" customFormat="1" ht="11.25">
      <c r="A1599" s="382"/>
      <c r="B1599" s="383"/>
      <c r="C1599" s="384"/>
    </row>
    <row r="1600" spans="1:3" s="381" customFormat="1" ht="11.25">
      <c r="A1600" s="382"/>
      <c r="B1600" s="383"/>
      <c r="C1600" s="384"/>
    </row>
    <row r="1601" spans="1:3" s="381" customFormat="1" ht="11.25">
      <c r="A1601" s="382"/>
      <c r="B1601" s="383"/>
      <c r="C1601" s="384"/>
    </row>
    <row r="1602" spans="1:3" s="381" customFormat="1" ht="11.25">
      <c r="A1602" s="382"/>
      <c r="B1602" s="383"/>
      <c r="C1602" s="384"/>
    </row>
    <row r="1603" spans="1:3" s="381" customFormat="1" ht="11.25">
      <c r="A1603" s="382"/>
      <c r="B1603" s="383"/>
      <c r="C1603" s="384"/>
    </row>
    <row r="1604" spans="1:3" s="381" customFormat="1" ht="11.25">
      <c r="A1604" s="382"/>
      <c r="B1604" s="383"/>
      <c r="C1604" s="384"/>
    </row>
    <row r="1605" spans="1:3" s="381" customFormat="1" ht="11.25">
      <c r="A1605" s="382"/>
      <c r="B1605" s="383"/>
      <c r="C1605" s="384"/>
    </row>
    <row r="1606" spans="1:3" s="381" customFormat="1" ht="11.25">
      <c r="A1606" s="382"/>
      <c r="B1606" s="383"/>
      <c r="C1606" s="384"/>
    </row>
    <row r="1607" spans="1:3" s="381" customFormat="1" ht="11.25">
      <c r="A1607" s="382"/>
      <c r="B1607" s="383"/>
      <c r="C1607" s="384"/>
    </row>
    <row r="1608" spans="1:3" s="381" customFormat="1" ht="11.25">
      <c r="A1608" s="382"/>
      <c r="B1608" s="383"/>
      <c r="C1608" s="384"/>
    </row>
    <row r="1609" spans="1:3" s="381" customFormat="1" ht="11.25">
      <c r="A1609" s="382"/>
      <c r="B1609" s="383"/>
      <c r="C1609" s="384"/>
    </row>
    <row r="1610" spans="1:3" s="381" customFormat="1" ht="11.25">
      <c r="A1610" s="382"/>
      <c r="B1610" s="383"/>
      <c r="C1610" s="384"/>
    </row>
    <row r="1611" spans="1:3" s="381" customFormat="1" ht="11.25">
      <c r="A1611" s="382"/>
      <c r="B1611" s="383"/>
      <c r="C1611" s="384"/>
    </row>
    <row r="1612" spans="1:3" s="381" customFormat="1" ht="11.25">
      <c r="A1612" s="382"/>
      <c r="B1612" s="383"/>
      <c r="C1612" s="384"/>
    </row>
    <row r="1613" spans="1:3" s="381" customFormat="1" ht="11.25">
      <c r="A1613" s="382"/>
      <c r="B1613" s="383"/>
      <c r="C1613" s="384"/>
    </row>
    <row r="1614" spans="1:3" s="381" customFormat="1" ht="11.25">
      <c r="A1614" s="382"/>
      <c r="B1614" s="383"/>
      <c r="C1614" s="384"/>
    </row>
    <row r="1615" spans="1:3" s="381" customFormat="1" ht="11.25">
      <c r="A1615" s="382"/>
      <c r="B1615" s="383"/>
      <c r="C1615" s="384"/>
    </row>
    <row r="1616" spans="1:3" s="381" customFormat="1" ht="11.25">
      <c r="A1616" s="382"/>
      <c r="B1616" s="383"/>
      <c r="C1616" s="384"/>
    </row>
    <row r="1617" spans="1:3" s="381" customFormat="1" ht="11.25">
      <c r="A1617" s="382"/>
      <c r="B1617" s="383"/>
      <c r="C1617" s="384"/>
    </row>
    <row r="1618" spans="1:3" s="381" customFormat="1" ht="11.25">
      <c r="A1618" s="382"/>
      <c r="B1618" s="383"/>
      <c r="C1618" s="384"/>
    </row>
    <row r="1619" spans="1:3" s="381" customFormat="1" ht="11.25">
      <c r="A1619" s="382"/>
      <c r="B1619" s="383"/>
      <c r="C1619" s="384"/>
    </row>
    <row r="1620" spans="1:3" s="381" customFormat="1" ht="11.25">
      <c r="A1620" s="382"/>
      <c r="B1620" s="383"/>
      <c r="C1620" s="384"/>
    </row>
    <row r="1621" spans="1:3" s="381" customFormat="1" ht="11.25">
      <c r="A1621" s="382"/>
      <c r="B1621" s="383"/>
      <c r="C1621" s="384"/>
    </row>
    <row r="1622" spans="1:3" s="381" customFormat="1" ht="11.25">
      <c r="A1622" s="382"/>
      <c r="B1622" s="383"/>
      <c r="C1622" s="384"/>
    </row>
    <row r="1623" spans="1:3" s="381" customFormat="1" ht="11.25">
      <c r="A1623" s="382"/>
      <c r="B1623" s="383"/>
      <c r="C1623" s="384"/>
    </row>
    <row r="1624" spans="1:3" s="381" customFormat="1" ht="11.25">
      <c r="A1624" s="382"/>
      <c r="B1624" s="383"/>
      <c r="C1624" s="384"/>
    </row>
    <row r="1625" spans="1:3" s="381" customFormat="1" ht="11.25">
      <c r="A1625" s="382"/>
      <c r="B1625" s="383"/>
      <c r="C1625" s="384"/>
    </row>
    <row r="1626" spans="1:3" s="381" customFormat="1" ht="11.25">
      <c r="A1626" s="382"/>
      <c r="B1626" s="383"/>
      <c r="C1626" s="384"/>
    </row>
    <row r="1627" spans="1:3" s="381" customFormat="1" ht="11.25">
      <c r="A1627" s="382"/>
      <c r="B1627" s="383"/>
      <c r="C1627" s="384"/>
    </row>
    <row r="1628" spans="1:3" s="381" customFormat="1" ht="11.25">
      <c r="A1628" s="382"/>
      <c r="B1628" s="383"/>
      <c r="C1628" s="384"/>
    </row>
    <row r="1629" spans="1:3" s="381" customFormat="1" ht="11.25">
      <c r="A1629" s="382"/>
      <c r="B1629" s="383"/>
      <c r="C1629" s="384"/>
    </row>
    <row r="1630" spans="1:3" s="381" customFormat="1" ht="11.25">
      <c r="A1630" s="382"/>
      <c r="B1630" s="383"/>
      <c r="C1630" s="384"/>
    </row>
    <row r="1631" spans="1:3" s="381" customFormat="1" ht="11.25">
      <c r="A1631" s="382"/>
      <c r="B1631" s="383"/>
      <c r="C1631" s="384"/>
    </row>
    <row r="1632" spans="1:3" s="381" customFormat="1" ht="11.25">
      <c r="A1632" s="382"/>
      <c r="B1632" s="383"/>
      <c r="C1632" s="384"/>
    </row>
    <row r="1633" spans="1:3" s="381" customFormat="1" ht="11.25">
      <c r="A1633" s="382"/>
      <c r="B1633" s="383"/>
      <c r="C1633" s="384"/>
    </row>
    <row r="1634" spans="1:3" s="381" customFormat="1" ht="11.25">
      <c r="A1634" s="382"/>
      <c r="B1634" s="383"/>
      <c r="C1634" s="384"/>
    </row>
    <row r="1635" spans="1:3" s="381" customFormat="1" ht="11.25">
      <c r="A1635" s="382"/>
      <c r="B1635" s="383"/>
      <c r="C1635" s="384"/>
    </row>
    <row r="1636" spans="1:3" s="381" customFormat="1" ht="11.25">
      <c r="A1636" s="382"/>
      <c r="B1636" s="383"/>
      <c r="C1636" s="384"/>
    </row>
    <row r="1637" spans="1:3" s="381" customFormat="1" ht="11.25">
      <c r="A1637" s="382"/>
      <c r="B1637" s="383"/>
      <c r="C1637" s="384"/>
    </row>
    <row r="1638" spans="1:3" s="381" customFormat="1" ht="11.25">
      <c r="A1638" s="382"/>
      <c r="B1638" s="383"/>
      <c r="C1638" s="384"/>
    </row>
    <row r="1639" spans="1:3" s="381" customFormat="1" ht="11.25">
      <c r="A1639" s="382"/>
      <c r="B1639" s="383"/>
      <c r="C1639" s="384"/>
    </row>
    <row r="1640" spans="1:3" s="381" customFormat="1" ht="11.25">
      <c r="A1640" s="382"/>
      <c r="B1640" s="383"/>
      <c r="C1640" s="384"/>
    </row>
    <row r="1641" spans="1:3" s="381" customFormat="1" ht="11.25">
      <c r="A1641" s="382"/>
      <c r="B1641" s="383"/>
      <c r="C1641" s="384"/>
    </row>
    <row r="1642" spans="1:3" s="381" customFormat="1" ht="11.25">
      <c r="A1642" s="382"/>
      <c r="B1642" s="383"/>
      <c r="C1642" s="384"/>
    </row>
    <row r="1643" spans="1:3" s="381" customFormat="1" ht="11.25">
      <c r="A1643" s="382"/>
      <c r="B1643" s="383"/>
      <c r="C1643" s="384"/>
    </row>
    <row r="1644" spans="1:3" s="381" customFormat="1" ht="11.25">
      <c r="A1644" s="382"/>
      <c r="B1644" s="383"/>
      <c r="C1644" s="384"/>
    </row>
    <row r="1645" spans="1:3" s="381" customFormat="1" ht="11.25">
      <c r="A1645" s="382"/>
      <c r="B1645" s="383"/>
      <c r="C1645" s="384"/>
    </row>
    <row r="1646" spans="1:3" s="381" customFormat="1" ht="11.25">
      <c r="A1646" s="382"/>
      <c r="B1646" s="383"/>
      <c r="C1646" s="384"/>
    </row>
    <row r="1647" spans="1:3" s="381" customFormat="1" ht="11.25">
      <c r="A1647" s="382"/>
      <c r="B1647" s="383"/>
      <c r="C1647" s="384"/>
    </row>
    <row r="1648" spans="1:3" s="381" customFormat="1" ht="11.25">
      <c r="A1648" s="382"/>
      <c r="B1648" s="383"/>
      <c r="C1648" s="384"/>
    </row>
    <row r="1649" spans="1:3" s="381" customFormat="1" ht="11.25">
      <c r="A1649" s="382"/>
      <c r="B1649" s="383"/>
      <c r="C1649" s="384"/>
    </row>
    <row r="1650" spans="1:3" s="381" customFormat="1" ht="11.25">
      <c r="A1650" s="382"/>
      <c r="B1650" s="383"/>
      <c r="C1650" s="384"/>
    </row>
    <row r="1651" spans="1:3" s="381" customFormat="1" ht="11.25">
      <c r="A1651" s="382"/>
      <c r="B1651" s="383"/>
      <c r="C1651" s="384"/>
    </row>
    <row r="1652" spans="1:3" s="381" customFormat="1" ht="11.25">
      <c r="A1652" s="382"/>
      <c r="B1652" s="383"/>
      <c r="C1652" s="384"/>
    </row>
    <row r="1653" spans="1:3" s="381" customFormat="1" ht="11.25">
      <c r="A1653" s="382"/>
      <c r="B1653" s="383"/>
      <c r="C1653" s="384"/>
    </row>
    <row r="1654" spans="1:3" s="381" customFormat="1" ht="11.25">
      <c r="A1654" s="382"/>
      <c r="B1654" s="383"/>
      <c r="C1654" s="384"/>
    </row>
    <row r="1655" spans="1:3" s="381" customFormat="1" ht="11.25">
      <c r="A1655" s="382"/>
      <c r="B1655" s="383"/>
      <c r="C1655" s="384"/>
    </row>
    <row r="1656" spans="1:3" s="381" customFormat="1" ht="11.25">
      <c r="A1656" s="382"/>
      <c r="B1656" s="383"/>
      <c r="C1656" s="384"/>
    </row>
    <row r="1657" spans="1:3" s="381" customFormat="1" ht="11.25">
      <c r="A1657" s="382"/>
      <c r="B1657" s="383"/>
      <c r="C1657" s="384"/>
    </row>
    <row r="1658" spans="1:3" s="381" customFormat="1" ht="11.25">
      <c r="A1658" s="382"/>
      <c r="B1658" s="383"/>
      <c r="C1658" s="384"/>
    </row>
    <row r="1659" spans="1:3" s="381" customFormat="1" ht="11.25">
      <c r="A1659" s="382"/>
      <c r="B1659" s="383"/>
      <c r="C1659" s="384"/>
    </row>
    <row r="1660" spans="1:3" s="381" customFormat="1" ht="11.25">
      <c r="A1660" s="382"/>
      <c r="B1660" s="383"/>
      <c r="C1660" s="384"/>
    </row>
    <row r="1661" spans="1:3" s="381" customFormat="1" ht="11.25">
      <c r="A1661" s="382"/>
      <c r="B1661" s="383"/>
      <c r="C1661" s="384"/>
    </row>
    <row r="1662" spans="1:3" s="381" customFormat="1" ht="11.25">
      <c r="A1662" s="382"/>
      <c r="B1662" s="383"/>
      <c r="C1662" s="384"/>
    </row>
    <row r="1663" spans="1:3" s="381" customFormat="1" ht="11.25">
      <c r="A1663" s="382"/>
      <c r="B1663" s="383"/>
      <c r="C1663" s="384"/>
    </row>
    <row r="1664" spans="1:3" s="381" customFormat="1" ht="11.25">
      <c r="A1664" s="382"/>
      <c r="B1664" s="383"/>
      <c r="C1664" s="384"/>
    </row>
    <row r="1665" spans="1:3" s="381" customFormat="1" ht="11.25">
      <c r="A1665" s="382"/>
      <c r="B1665" s="383"/>
      <c r="C1665" s="384"/>
    </row>
    <row r="1666" spans="1:3" s="381" customFormat="1" ht="11.25">
      <c r="A1666" s="382"/>
      <c r="B1666" s="383"/>
      <c r="C1666" s="384"/>
    </row>
    <row r="1667" spans="1:3" s="381" customFormat="1" ht="11.25">
      <c r="A1667" s="382"/>
      <c r="B1667" s="383"/>
      <c r="C1667" s="384"/>
    </row>
    <row r="1668" spans="1:3" s="381" customFormat="1" ht="11.25">
      <c r="A1668" s="382"/>
      <c r="B1668" s="383"/>
      <c r="C1668" s="384"/>
    </row>
    <row r="1669" spans="1:3" s="381" customFormat="1" ht="11.25">
      <c r="A1669" s="382"/>
      <c r="B1669" s="383"/>
      <c r="C1669" s="384"/>
    </row>
    <row r="1670" spans="1:3" s="381" customFormat="1" ht="11.25">
      <c r="A1670" s="382"/>
      <c r="B1670" s="383"/>
      <c r="C1670" s="384"/>
    </row>
    <row r="1671" spans="1:3" s="381" customFormat="1" ht="11.25">
      <c r="A1671" s="382"/>
      <c r="B1671" s="383"/>
      <c r="C1671" s="384"/>
    </row>
    <row r="1672" spans="1:3" s="381" customFormat="1" ht="11.25">
      <c r="A1672" s="382"/>
      <c r="B1672" s="383"/>
      <c r="C1672" s="384"/>
    </row>
    <row r="1673" spans="1:3" s="381" customFormat="1" ht="11.25">
      <c r="A1673" s="382"/>
      <c r="B1673" s="383"/>
      <c r="C1673" s="384"/>
    </row>
    <row r="1674" spans="1:3" s="381" customFormat="1" ht="11.25">
      <c r="A1674" s="382"/>
      <c r="B1674" s="383"/>
      <c r="C1674" s="384"/>
    </row>
    <row r="1675" spans="1:3" s="381" customFormat="1" ht="11.25">
      <c r="A1675" s="382"/>
      <c r="B1675" s="383"/>
      <c r="C1675" s="384"/>
    </row>
    <row r="1676" spans="1:3" s="381" customFormat="1" ht="11.25">
      <c r="A1676" s="382"/>
      <c r="B1676" s="383"/>
      <c r="C1676" s="384"/>
    </row>
    <row r="1677" spans="1:3" s="381" customFormat="1" ht="11.25">
      <c r="A1677" s="382"/>
      <c r="B1677" s="383"/>
      <c r="C1677" s="384"/>
    </row>
    <row r="1678" spans="1:3" s="381" customFormat="1" ht="11.25">
      <c r="A1678" s="382"/>
      <c r="B1678" s="383"/>
      <c r="C1678" s="384"/>
    </row>
    <row r="1679" spans="1:3" s="381" customFormat="1" ht="11.25">
      <c r="A1679" s="382"/>
      <c r="B1679" s="383"/>
      <c r="C1679" s="384"/>
    </row>
    <row r="1680" spans="1:3" s="381" customFormat="1" ht="11.25">
      <c r="A1680" s="382"/>
      <c r="B1680" s="383"/>
      <c r="C1680" s="384"/>
    </row>
    <row r="1681" spans="1:3" s="381" customFormat="1" ht="11.25">
      <c r="A1681" s="382"/>
      <c r="B1681" s="383"/>
      <c r="C1681" s="384"/>
    </row>
    <row r="1682" spans="1:3" s="381" customFormat="1" ht="11.25">
      <c r="A1682" s="382"/>
      <c r="B1682" s="383"/>
      <c r="C1682" s="384"/>
    </row>
    <row r="1683" spans="1:3" s="381" customFormat="1" ht="11.25">
      <c r="A1683" s="382"/>
      <c r="B1683" s="383"/>
      <c r="C1683" s="384"/>
    </row>
    <row r="1684" spans="1:3" s="381" customFormat="1" ht="11.25">
      <c r="A1684" s="382"/>
      <c r="B1684" s="383"/>
      <c r="C1684" s="384"/>
    </row>
    <row r="1685" spans="1:3" s="381" customFormat="1" ht="11.25">
      <c r="A1685" s="382"/>
      <c r="B1685" s="383"/>
      <c r="C1685" s="384"/>
    </row>
    <row r="1686" spans="1:3" s="381" customFormat="1" ht="11.25">
      <c r="A1686" s="382"/>
      <c r="B1686" s="383"/>
      <c r="C1686" s="384"/>
    </row>
    <row r="1687" spans="1:3" s="381" customFormat="1" ht="11.25">
      <c r="A1687" s="382"/>
      <c r="B1687" s="383"/>
      <c r="C1687" s="384"/>
    </row>
    <row r="1688" spans="1:3" s="381" customFormat="1" ht="11.25">
      <c r="A1688" s="382"/>
      <c r="B1688" s="383"/>
      <c r="C1688" s="384"/>
    </row>
    <row r="1689" spans="1:3" s="381" customFormat="1" ht="11.25">
      <c r="A1689" s="382"/>
      <c r="B1689" s="383"/>
      <c r="C1689" s="384"/>
    </row>
    <row r="1690" spans="1:3" s="381" customFormat="1" ht="11.25">
      <c r="A1690" s="382"/>
      <c r="B1690" s="383"/>
      <c r="C1690" s="384"/>
    </row>
    <row r="1691" spans="1:3" s="381" customFormat="1" ht="11.25">
      <c r="A1691" s="382"/>
      <c r="B1691" s="383"/>
      <c r="C1691" s="384"/>
    </row>
    <row r="1692" spans="1:3" s="381" customFormat="1" ht="11.25">
      <c r="A1692" s="382"/>
      <c r="B1692" s="383"/>
      <c r="C1692" s="384"/>
    </row>
    <row r="1693" spans="1:3" s="381" customFormat="1" ht="11.25">
      <c r="A1693" s="382"/>
      <c r="B1693" s="383"/>
      <c r="C1693" s="384"/>
    </row>
    <row r="1694" spans="1:3" s="381" customFormat="1" ht="11.25">
      <c r="A1694" s="382"/>
      <c r="B1694" s="383"/>
      <c r="C1694" s="384"/>
    </row>
    <row r="1695" spans="1:3" s="381" customFormat="1" ht="11.25">
      <c r="A1695" s="382"/>
      <c r="B1695" s="383"/>
      <c r="C1695" s="384"/>
    </row>
    <row r="1696" spans="1:3" s="381" customFormat="1" ht="11.25">
      <c r="A1696" s="382"/>
      <c r="B1696" s="383"/>
      <c r="C1696" s="384"/>
    </row>
    <row r="1697" spans="1:3" s="381" customFormat="1" ht="11.25">
      <c r="A1697" s="382"/>
      <c r="B1697" s="383"/>
      <c r="C1697" s="384"/>
    </row>
    <row r="1698" spans="1:3" s="381" customFormat="1" ht="11.25">
      <c r="A1698" s="382"/>
      <c r="B1698" s="383"/>
      <c r="C1698" s="384"/>
    </row>
    <row r="1699" spans="1:3" s="381" customFormat="1" ht="11.25">
      <c r="A1699" s="382"/>
      <c r="B1699" s="383"/>
      <c r="C1699" s="384"/>
    </row>
    <row r="1700" spans="1:3" s="381" customFormat="1" ht="11.25">
      <c r="A1700" s="382"/>
      <c r="B1700" s="383"/>
      <c r="C1700" s="384"/>
    </row>
    <row r="1701" spans="1:3" s="381" customFormat="1" ht="11.25">
      <c r="A1701" s="382"/>
      <c r="B1701" s="383"/>
      <c r="C1701" s="384"/>
    </row>
    <row r="1702" spans="1:3" s="381" customFormat="1" ht="11.25">
      <c r="A1702" s="382"/>
      <c r="B1702" s="383"/>
      <c r="C1702" s="384"/>
    </row>
    <row r="1703" spans="1:3" s="381" customFormat="1" ht="11.25">
      <c r="A1703" s="382"/>
      <c r="B1703" s="383"/>
      <c r="C1703" s="384"/>
    </row>
    <row r="1704" spans="1:3" s="381" customFormat="1" ht="11.25">
      <c r="A1704" s="382"/>
      <c r="B1704" s="383"/>
      <c r="C1704" s="384"/>
    </row>
    <row r="1705" spans="1:3" s="381" customFormat="1" ht="11.25">
      <c r="A1705" s="382"/>
      <c r="B1705" s="383"/>
      <c r="C1705" s="384"/>
    </row>
    <row r="1706" spans="1:3" s="381" customFormat="1" ht="11.25">
      <c r="A1706" s="382"/>
      <c r="B1706" s="383"/>
      <c r="C1706" s="384"/>
    </row>
    <row r="1707" spans="1:3" s="381" customFormat="1" ht="11.25">
      <c r="A1707" s="382"/>
      <c r="B1707" s="383"/>
      <c r="C1707" s="384"/>
    </row>
    <row r="1708" spans="1:3" s="381" customFormat="1" ht="11.25">
      <c r="A1708" s="382"/>
      <c r="B1708" s="383"/>
      <c r="C1708" s="384"/>
    </row>
    <row r="1709" spans="1:3" s="381" customFormat="1" ht="11.25">
      <c r="A1709" s="382"/>
      <c r="B1709" s="383"/>
      <c r="C1709" s="384"/>
    </row>
    <row r="1710" spans="1:3" s="381" customFormat="1" ht="11.25">
      <c r="A1710" s="382"/>
      <c r="B1710" s="383"/>
      <c r="C1710" s="384"/>
    </row>
    <row r="1711" spans="1:3" s="381" customFormat="1" ht="11.25">
      <c r="A1711" s="382"/>
      <c r="B1711" s="383"/>
      <c r="C1711" s="384"/>
    </row>
    <row r="1712" spans="1:3" s="381" customFormat="1" ht="11.25">
      <c r="A1712" s="382"/>
      <c r="B1712" s="383"/>
      <c r="C1712" s="384"/>
    </row>
    <row r="1713" spans="1:3" s="381" customFormat="1" ht="11.25">
      <c r="A1713" s="382"/>
      <c r="B1713" s="383"/>
      <c r="C1713" s="384"/>
    </row>
    <row r="1714" spans="1:3" s="381" customFormat="1" ht="11.25">
      <c r="A1714" s="382"/>
      <c r="B1714" s="383"/>
      <c r="C1714" s="384"/>
    </row>
    <row r="1715" spans="1:3" s="381" customFormat="1" ht="11.25">
      <c r="A1715" s="382"/>
      <c r="B1715" s="383"/>
      <c r="C1715" s="384"/>
    </row>
    <row r="1716" spans="1:3" s="381" customFormat="1" ht="11.25">
      <c r="A1716" s="382"/>
      <c r="B1716" s="383"/>
      <c r="C1716" s="384"/>
    </row>
    <row r="1717" spans="1:3" s="381" customFormat="1" ht="11.25">
      <c r="A1717" s="382"/>
      <c r="B1717" s="383"/>
      <c r="C1717" s="384"/>
    </row>
    <row r="1718" spans="1:3" s="381" customFormat="1" ht="11.25">
      <c r="A1718" s="382"/>
      <c r="B1718" s="383"/>
      <c r="C1718" s="384"/>
    </row>
    <row r="1719" spans="1:3" s="381" customFormat="1" ht="11.25">
      <c r="A1719" s="382"/>
      <c r="B1719" s="383"/>
      <c r="C1719" s="384"/>
    </row>
    <row r="1720" spans="1:3" s="381" customFormat="1" ht="11.25">
      <c r="A1720" s="382"/>
      <c r="B1720" s="383"/>
      <c r="C1720" s="384"/>
    </row>
    <row r="1721" spans="1:3" s="381" customFormat="1" ht="11.25">
      <c r="A1721" s="382"/>
      <c r="B1721" s="383"/>
      <c r="C1721" s="384"/>
    </row>
    <row r="1722" spans="1:3" s="381" customFormat="1" ht="11.25">
      <c r="A1722" s="382"/>
      <c r="B1722" s="383"/>
      <c r="C1722" s="384"/>
    </row>
    <row r="1723" spans="1:3" s="381" customFormat="1" ht="11.25">
      <c r="A1723" s="382"/>
      <c r="B1723" s="383"/>
      <c r="C1723" s="384"/>
    </row>
    <row r="1724" spans="1:3" s="381" customFormat="1" ht="11.25">
      <c r="A1724" s="382"/>
      <c r="B1724" s="383"/>
      <c r="C1724" s="384"/>
    </row>
    <row r="1725" spans="1:3" s="381" customFormat="1" ht="11.25">
      <c r="A1725" s="382"/>
      <c r="B1725" s="383"/>
      <c r="C1725" s="384"/>
    </row>
    <row r="1726" spans="1:3" s="381" customFormat="1" ht="11.25">
      <c r="A1726" s="382"/>
      <c r="B1726" s="383"/>
      <c r="C1726" s="384"/>
    </row>
    <row r="1727" spans="1:3" s="381" customFormat="1" ht="11.25">
      <c r="A1727" s="382"/>
      <c r="B1727" s="383"/>
      <c r="C1727" s="384"/>
    </row>
    <row r="1728" spans="1:3" s="381" customFormat="1" ht="11.25">
      <c r="A1728" s="382"/>
      <c r="B1728" s="383"/>
      <c r="C1728" s="384"/>
    </row>
    <row r="1729" spans="1:3" s="381" customFormat="1" ht="11.25">
      <c r="A1729" s="382"/>
      <c r="B1729" s="383"/>
      <c r="C1729" s="384"/>
    </row>
    <row r="1730" spans="1:3" s="381" customFormat="1" ht="11.25">
      <c r="A1730" s="382"/>
      <c r="B1730" s="383"/>
      <c r="C1730" s="384"/>
    </row>
    <row r="1731" spans="1:3" s="381" customFormat="1" ht="11.25">
      <c r="A1731" s="382"/>
      <c r="B1731" s="383"/>
      <c r="C1731" s="384"/>
    </row>
    <row r="1732" spans="1:3" s="381" customFormat="1" ht="11.25">
      <c r="A1732" s="382"/>
      <c r="B1732" s="383"/>
      <c r="C1732" s="384"/>
    </row>
    <row r="1733" spans="1:3" s="381" customFormat="1" ht="11.25">
      <c r="A1733" s="382"/>
      <c r="B1733" s="383"/>
      <c r="C1733" s="384"/>
    </row>
    <row r="1734" spans="1:3" s="381" customFormat="1" ht="11.25">
      <c r="A1734" s="382"/>
      <c r="B1734" s="383"/>
      <c r="C1734" s="384"/>
    </row>
    <row r="1735" spans="1:3" s="381" customFormat="1" ht="11.25">
      <c r="A1735" s="382"/>
      <c r="B1735" s="383"/>
      <c r="C1735" s="384"/>
    </row>
    <row r="1736" spans="1:3" s="381" customFormat="1" ht="11.25">
      <c r="A1736" s="382"/>
      <c r="B1736" s="383"/>
      <c r="C1736" s="384"/>
    </row>
    <row r="1737" spans="1:3" s="381" customFormat="1" ht="11.25">
      <c r="A1737" s="382"/>
      <c r="B1737" s="383"/>
      <c r="C1737" s="384"/>
    </row>
    <row r="1738" spans="1:3" s="381" customFormat="1" ht="11.25">
      <c r="A1738" s="382"/>
      <c r="B1738" s="383"/>
      <c r="C1738" s="384"/>
    </row>
    <row r="1739" spans="1:3" s="381" customFormat="1" ht="11.25">
      <c r="A1739" s="382"/>
      <c r="B1739" s="383"/>
      <c r="C1739" s="384"/>
    </row>
    <row r="1740" spans="1:3" s="381" customFormat="1" ht="11.25">
      <c r="A1740" s="382"/>
      <c r="B1740" s="383"/>
      <c r="C1740" s="384"/>
    </row>
    <row r="1741" spans="1:3" s="381" customFormat="1" ht="11.25">
      <c r="A1741" s="382"/>
      <c r="B1741" s="383"/>
      <c r="C1741" s="384"/>
    </row>
    <row r="1742" spans="1:3" s="381" customFormat="1" ht="11.25">
      <c r="A1742" s="382"/>
      <c r="B1742" s="383"/>
      <c r="C1742" s="384"/>
    </row>
    <row r="1743" spans="1:3" s="381" customFormat="1" ht="11.25">
      <c r="A1743" s="382"/>
      <c r="B1743" s="383"/>
      <c r="C1743" s="384"/>
    </row>
    <row r="1744" spans="1:3" s="381" customFormat="1" ht="11.25">
      <c r="A1744" s="382"/>
      <c r="B1744" s="383"/>
      <c r="C1744" s="384"/>
    </row>
    <row r="1745" spans="1:3" s="381" customFormat="1" ht="11.25">
      <c r="A1745" s="382"/>
      <c r="B1745" s="383"/>
      <c r="C1745" s="384"/>
    </row>
    <row r="1746" spans="1:3" s="381" customFormat="1" ht="11.25">
      <c r="A1746" s="382"/>
      <c r="B1746" s="383"/>
      <c r="C1746" s="384"/>
    </row>
    <row r="1747" spans="1:3" s="381" customFormat="1" ht="11.25">
      <c r="A1747" s="382"/>
      <c r="B1747" s="383"/>
      <c r="C1747" s="384"/>
    </row>
    <row r="1748" spans="1:3" s="381" customFormat="1" ht="11.25">
      <c r="A1748" s="382"/>
      <c r="B1748" s="383"/>
      <c r="C1748" s="384"/>
    </row>
    <row r="1749" spans="1:3" s="381" customFormat="1" ht="11.25">
      <c r="A1749" s="382"/>
      <c r="B1749" s="383"/>
      <c r="C1749" s="384"/>
    </row>
    <row r="1750" spans="1:3" s="381" customFormat="1" ht="11.25">
      <c r="A1750" s="382"/>
      <c r="B1750" s="383"/>
      <c r="C1750" s="384"/>
    </row>
    <row r="1751" spans="1:3" s="381" customFormat="1" ht="11.25">
      <c r="A1751" s="382"/>
      <c r="B1751" s="383"/>
      <c r="C1751" s="384"/>
    </row>
    <row r="1752" spans="1:3" s="381" customFormat="1" ht="11.25">
      <c r="A1752" s="382"/>
      <c r="B1752" s="383"/>
      <c r="C1752" s="384"/>
    </row>
    <row r="1753" spans="1:3" s="381" customFormat="1" ht="11.25">
      <c r="A1753" s="382"/>
      <c r="B1753" s="383"/>
      <c r="C1753" s="384"/>
    </row>
    <row r="1754" spans="1:3" s="381" customFormat="1" ht="11.25">
      <c r="A1754" s="382"/>
      <c r="B1754" s="383"/>
      <c r="C1754" s="384"/>
    </row>
    <row r="1755" spans="1:3" s="381" customFormat="1" ht="11.25">
      <c r="A1755" s="382"/>
      <c r="B1755" s="383"/>
      <c r="C1755" s="384"/>
    </row>
    <row r="1756" spans="1:3" s="381" customFormat="1" ht="11.25">
      <c r="A1756" s="382"/>
      <c r="B1756" s="383"/>
      <c r="C1756" s="384"/>
    </row>
    <row r="1757" spans="1:3" s="381" customFormat="1" ht="11.25">
      <c r="A1757" s="382"/>
      <c r="B1757" s="383"/>
      <c r="C1757" s="384"/>
    </row>
    <row r="1758" spans="1:3" s="381" customFormat="1" ht="11.25">
      <c r="A1758" s="382"/>
      <c r="B1758" s="383"/>
      <c r="C1758" s="384"/>
    </row>
    <row r="1759" spans="1:3" s="381" customFormat="1" ht="11.25">
      <c r="A1759" s="382"/>
      <c r="B1759" s="383"/>
      <c r="C1759" s="384"/>
    </row>
    <row r="1760" spans="1:3" s="381" customFormat="1" ht="11.25">
      <c r="A1760" s="382"/>
      <c r="B1760" s="383"/>
      <c r="C1760" s="384"/>
    </row>
    <row r="1761" spans="1:3" s="381" customFormat="1" ht="11.25">
      <c r="A1761" s="382"/>
      <c r="B1761" s="383"/>
      <c r="C1761" s="384"/>
    </row>
    <row r="1762" spans="1:3" s="381" customFormat="1" ht="11.25">
      <c r="A1762" s="382"/>
      <c r="B1762" s="383"/>
      <c r="C1762" s="384"/>
    </row>
    <row r="1763" spans="1:3" s="381" customFormat="1" ht="11.25">
      <c r="A1763" s="382"/>
      <c r="B1763" s="383"/>
      <c r="C1763" s="384"/>
    </row>
    <row r="1764" spans="1:3" s="381" customFormat="1" ht="11.25">
      <c r="A1764" s="382"/>
      <c r="B1764" s="383"/>
      <c r="C1764" s="384"/>
    </row>
    <row r="1765" spans="1:3" s="381" customFormat="1" ht="11.25">
      <c r="A1765" s="382"/>
      <c r="B1765" s="383"/>
      <c r="C1765" s="384"/>
    </row>
    <row r="1766" spans="1:3" s="381" customFormat="1" ht="11.25">
      <c r="A1766" s="382"/>
      <c r="B1766" s="383"/>
      <c r="C1766" s="384"/>
    </row>
    <row r="1767" spans="1:3" s="381" customFormat="1" ht="11.25">
      <c r="A1767" s="382"/>
      <c r="B1767" s="383"/>
      <c r="C1767" s="384"/>
    </row>
    <row r="1768" spans="1:3" s="381" customFormat="1" ht="11.25">
      <c r="A1768" s="382"/>
      <c r="B1768" s="383"/>
      <c r="C1768" s="384"/>
    </row>
    <row r="1769" spans="1:3" s="381" customFormat="1" ht="11.25">
      <c r="A1769" s="382"/>
      <c r="B1769" s="383"/>
      <c r="C1769" s="384"/>
    </row>
    <row r="1770" spans="1:3" s="381" customFormat="1" ht="11.25">
      <c r="A1770" s="382"/>
      <c r="B1770" s="383"/>
      <c r="C1770" s="384"/>
    </row>
    <row r="1771" spans="1:3" s="381" customFormat="1" ht="11.25">
      <c r="A1771" s="382"/>
      <c r="B1771" s="383"/>
      <c r="C1771" s="384"/>
    </row>
    <row r="1772" spans="1:3" s="381" customFormat="1" ht="11.25">
      <c r="A1772" s="382"/>
      <c r="B1772" s="383"/>
      <c r="C1772" s="384"/>
    </row>
    <row r="1773" spans="1:3" s="381" customFormat="1" ht="11.25">
      <c r="A1773" s="382"/>
      <c r="B1773" s="383"/>
      <c r="C1773" s="384"/>
    </row>
    <row r="1774" spans="1:3" s="381" customFormat="1" ht="11.25">
      <c r="A1774" s="382"/>
      <c r="B1774" s="383"/>
      <c r="C1774" s="384"/>
    </row>
    <row r="1775" spans="1:3" s="381" customFormat="1" ht="11.25">
      <c r="A1775" s="382"/>
      <c r="B1775" s="383"/>
      <c r="C1775" s="384"/>
    </row>
    <row r="1776" spans="1:3" s="381" customFormat="1" ht="11.25">
      <c r="A1776" s="382"/>
      <c r="B1776" s="383"/>
      <c r="C1776" s="384"/>
    </row>
    <row r="1777" spans="1:3" s="381" customFormat="1" ht="11.25">
      <c r="A1777" s="382"/>
      <c r="B1777" s="383"/>
      <c r="C1777" s="384"/>
    </row>
    <row r="1778" spans="1:3" s="381" customFormat="1" ht="11.25">
      <c r="A1778" s="382"/>
      <c r="B1778" s="383"/>
      <c r="C1778" s="384"/>
    </row>
    <row r="1779" spans="1:3" s="381" customFormat="1" ht="11.25">
      <c r="A1779" s="382"/>
      <c r="B1779" s="383"/>
      <c r="C1779" s="384"/>
    </row>
    <row r="1780" spans="1:3" s="381" customFormat="1" ht="11.25">
      <c r="A1780" s="382"/>
      <c r="B1780" s="383"/>
      <c r="C1780" s="384"/>
    </row>
    <row r="1781" spans="1:3" s="381" customFormat="1" ht="11.25">
      <c r="A1781" s="382"/>
      <c r="B1781" s="383"/>
      <c r="C1781" s="384"/>
    </row>
    <row r="1782" spans="1:3" s="381" customFormat="1" ht="11.25">
      <c r="A1782" s="382"/>
      <c r="B1782" s="383"/>
      <c r="C1782" s="384"/>
    </row>
    <row r="1783" spans="1:3" s="381" customFormat="1" ht="11.25">
      <c r="A1783" s="382"/>
      <c r="B1783" s="383"/>
      <c r="C1783" s="384"/>
    </row>
    <row r="1784" spans="1:3" s="381" customFormat="1" ht="11.25">
      <c r="A1784" s="382"/>
      <c r="B1784" s="383"/>
      <c r="C1784" s="384"/>
    </row>
    <row r="1785" spans="1:3" s="381" customFormat="1" ht="11.25">
      <c r="A1785" s="382"/>
      <c r="B1785" s="383"/>
      <c r="C1785" s="384"/>
    </row>
    <row r="1786" spans="1:3" s="381" customFormat="1" ht="11.25">
      <c r="A1786" s="382"/>
      <c r="B1786" s="383"/>
      <c r="C1786" s="384"/>
    </row>
    <row r="1787" spans="1:3" s="381" customFormat="1" ht="11.25">
      <c r="A1787" s="382"/>
      <c r="B1787" s="383"/>
      <c r="C1787" s="384"/>
    </row>
    <row r="1788" spans="1:3" s="381" customFormat="1" ht="11.25">
      <c r="A1788" s="382"/>
      <c r="B1788" s="383"/>
      <c r="C1788" s="384"/>
    </row>
    <row r="1789" spans="1:3" s="381" customFormat="1" ht="11.25">
      <c r="A1789" s="382"/>
      <c r="B1789" s="383"/>
      <c r="C1789" s="384"/>
    </row>
    <row r="1790" spans="1:3" s="381" customFormat="1" ht="11.25">
      <c r="A1790" s="382"/>
      <c r="B1790" s="383"/>
      <c r="C1790" s="384"/>
    </row>
    <row r="1791" spans="1:3" s="381" customFormat="1" ht="11.25">
      <c r="A1791" s="382"/>
      <c r="B1791" s="383"/>
      <c r="C1791" s="384"/>
    </row>
    <row r="1792" spans="1:3" s="381" customFormat="1" ht="11.25">
      <c r="A1792" s="382"/>
      <c r="B1792" s="383"/>
      <c r="C1792" s="384"/>
    </row>
    <row r="1793" spans="1:3" s="381" customFormat="1" ht="11.25">
      <c r="A1793" s="382"/>
      <c r="B1793" s="383"/>
      <c r="C1793" s="384"/>
    </row>
    <row r="1794" spans="1:3" s="381" customFormat="1" ht="11.25">
      <c r="A1794" s="382"/>
      <c r="B1794" s="383"/>
      <c r="C1794" s="384"/>
    </row>
    <row r="1795" spans="1:3" s="381" customFormat="1" ht="11.25">
      <c r="A1795" s="382"/>
      <c r="B1795" s="383"/>
      <c r="C1795" s="384"/>
    </row>
    <row r="1796" spans="1:3" s="381" customFormat="1" ht="11.25">
      <c r="A1796" s="382"/>
      <c r="B1796" s="383"/>
      <c r="C1796" s="384"/>
    </row>
    <row r="1797" spans="1:3" s="381" customFormat="1" ht="11.25">
      <c r="A1797" s="382"/>
      <c r="B1797" s="383"/>
      <c r="C1797" s="384"/>
    </row>
    <row r="1798" spans="1:3" s="381" customFormat="1" ht="11.25">
      <c r="A1798" s="382"/>
      <c r="B1798" s="383"/>
      <c r="C1798" s="384"/>
    </row>
    <row r="1799" spans="1:3" s="381" customFormat="1" ht="11.25">
      <c r="A1799" s="382"/>
      <c r="B1799" s="383"/>
      <c r="C1799" s="384"/>
    </row>
    <row r="1800" spans="1:3" s="381" customFormat="1" ht="11.25">
      <c r="A1800" s="382"/>
      <c r="B1800" s="383"/>
      <c r="C1800" s="384"/>
    </row>
    <row r="1801" spans="1:3" s="381" customFormat="1" ht="11.25">
      <c r="A1801" s="382"/>
      <c r="B1801" s="383"/>
      <c r="C1801" s="384"/>
    </row>
    <row r="1802" spans="1:3" s="381" customFormat="1" ht="11.25">
      <c r="A1802" s="382"/>
      <c r="B1802" s="383"/>
      <c r="C1802" s="384"/>
    </row>
    <row r="1803" spans="1:3" s="381" customFormat="1" ht="11.25">
      <c r="A1803" s="382"/>
      <c r="B1803" s="383"/>
      <c r="C1803" s="384"/>
    </row>
    <row r="1804" spans="1:3" s="381" customFormat="1" ht="11.25">
      <c r="A1804" s="382"/>
      <c r="B1804" s="383"/>
      <c r="C1804" s="384"/>
    </row>
    <row r="1805" spans="1:3" s="381" customFormat="1" ht="11.25">
      <c r="A1805" s="382"/>
      <c r="B1805" s="383"/>
      <c r="C1805" s="384"/>
    </row>
    <row r="1806" spans="1:3" s="381" customFormat="1" ht="11.25">
      <c r="A1806" s="382"/>
      <c r="B1806" s="383"/>
      <c r="C1806" s="384"/>
    </row>
    <row r="1807" spans="1:3" s="381" customFormat="1" ht="11.25">
      <c r="A1807" s="382"/>
      <c r="B1807" s="383"/>
      <c r="C1807" s="384"/>
    </row>
    <row r="1808" spans="1:3" s="381" customFormat="1" ht="11.25">
      <c r="A1808" s="382"/>
      <c r="B1808" s="383"/>
      <c r="C1808" s="384"/>
    </row>
    <row r="1809" spans="1:3" s="381" customFormat="1" ht="11.25">
      <c r="A1809" s="382"/>
      <c r="B1809" s="383"/>
      <c r="C1809" s="384"/>
    </row>
    <row r="1810" spans="1:3" s="381" customFormat="1" ht="11.25">
      <c r="A1810" s="382"/>
      <c r="B1810" s="383"/>
      <c r="C1810" s="384"/>
    </row>
    <row r="1811" spans="1:3" s="381" customFormat="1" ht="11.25">
      <c r="A1811" s="382"/>
      <c r="B1811" s="383"/>
      <c r="C1811" s="384"/>
    </row>
    <row r="1812" spans="1:3" s="381" customFormat="1" ht="11.25">
      <c r="A1812" s="382"/>
      <c r="B1812" s="383"/>
      <c r="C1812" s="384"/>
    </row>
    <row r="1813" spans="1:3" s="381" customFormat="1" ht="11.25">
      <c r="A1813" s="382"/>
      <c r="B1813" s="383"/>
      <c r="C1813" s="384"/>
    </row>
    <row r="1814" spans="1:3" s="381" customFormat="1" ht="11.25">
      <c r="A1814" s="382"/>
      <c r="B1814" s="383"/>
      <c r="C1814" s="384"/>
    </row>
    <row r="1815" spans="1:3" s="381" customFormat="1" ht="11.25">
      <c r="A1815" s="382"/>
      <c r="B1815" s="383"/>
      <c r="C1815" s="384"/>
    </row>
    <row r="1816" spans="1:3" s="381" customFormat="1" ht="11.25">
      <c r="A1816" s="382"/>
      <c r="B1816" s="383"/>
      <c r="C1816" s="384"/>
    </row>
    <row r="1817" spans="1:3" s="381" customFormat="1" ht="11.25">
      <c r="A1817" s="382"/>
      <c r="B1817" s="383"/>
      <c r="C1817" s="384"/>
    </row>
    <row r="1818" spans="1:3" s="381" customFormat="1" ht="11.25">
      <c r="A1818" s="382"/>
      <c r="B1818" s="383"/>
      <c r="C1818" s="384"/>
    </row>
    <row r="1819" spans="1:3" s="381" customFormat="1" ht="11.25">
      <c r="A1819" s="382"/>
      <c r="B1819" s="383"/>
      <c r="C1819" s="384"/>
    </row>
    <row r="1820" spans="1:3" s="381" customFormat="1" ht="11.25">
      <c r="A1820" s="382"/>
      <c r="B1820" s="383"/>
      <c r="C1820" s="384"/>
    </row>
    <row r="1821" spans="1:3" s="381" customFormat="1" ht="11.25">
      <c r="A1821" s="382"/>
      <c r="B1821" s="383"/>
      <c r="C1821" s="384"/>
    </row>
    <row r="1822" spans="1:3" s="381" customFormat="1" ht="11.25">
      <c r="A1822" s="382"/>
      <c r="B1822" s="383"/>
      <c r="C1822" s="384"/>
    </row>
    <row r="1823" spans="1:3" s="381" customFormat="1" ht="11.25">
      <c r="A1823" s="382"/>
      <c r="B1823" s="383"/>
      <c r="C1823" s="384"/>
    </row>
    <row r="1824" spans="1:3" s="381" customFormat="1" ht="11.25">
      <c r="A1824" s="382"/>
      <c r="B1824" s="383"/>
      <c r="C1824" s="384"/>
    </row>
    <row r="1825" spans="1:12" ht="11.25">
      <c r="A1825" s="382"/>
      <c r="B1825" s="383"/>
      <c r="C1825" s="384"/>
      <c r="D1825" s="381"/>
      <c r="E1825" s="381"/>
      <c r="F1825" s="381"/>
      <c r="G1825" s="381"/>
      <c r="H1825" s="381"/>
      <c r="I1825" s="381"/>
      <c r="J1825" s="381"/>
      <c r="K1825" s="381"/>
      <c r="L1825" s="381"/>
    </row>
    <row r="1826" spans="1:11" ht="11.25">
      <c r="A1826" s="382"/>
      <c r="B1826" s="383"/>
      <c r="C1826" s="384"/>
      <c r="D1826" s="381"/>
      <c r="E1826" s="381"/>
      <c r="F1826" s="381"/>
      <c r="G1826" s="381"/>
      <c r="H1826" s="381"/>
      <c r="I1826" s="381"/>
      <c r="J1826" s="381"/>
      <c r="K1826" s="381"/>
    </row>
    <row r="1827" spans="1:11" ht="11.25">
      <c r="A1827" s="382"/>
      <c r="B1827" s="383"/>
      <c r="C1827" s="384"/>
      <c r="D1827" s="381"/>
      <c r="E1827" s="381"/>
      <c r="F1827" s="381"/>
      <c r="G1827" s="381"/>
      <c r="H1827" s="381"/>
      <c r="I1827" s="381"/>
      <c r="J1827" s="381"/>
      <c r="K1827" s="381"/>
    </row>
    <row r="1828" spans="1:11" ht="11.25">
      <c r="A1828" s="382"/>
      <c r="C1828" s="384"/>
      <c r="D1828" s="381"/>
      <c r="E1828" s="381"/>
      <c r="F1828" s="381"/>
      <c r="G1828" s="381"/>
      <c r="H1828" s="381"/>
      <c r="I1828" s="381"/>
      <c r="J1828" s="381"/>
      <c r="K1828" s="381"/>
    </row>
    <row r="1829" spans="1:11" ht="11.25">
      <c r="A1829" s="382"/>
      <c r="C1829" s="384"/>
      <c r="D1829" s="381"/>
      <c r="E1829" s="381"/>
      <c r="F1829" s="381"/>
      <c r="G1829" s="381"/>
      <c r="H1829" s="381"/>
      <c r="I1829" s="381"/>
      <c r="J1829" s="381"/>
      <c r="K1829" s="381"/>
    </row>
  </sheetData>
  <sheetProtection/>
  <mergeCells count="2">
    <mergeCell ref="B10:C10"/>
    <mergeCell ref="B12:C12"/>
  </mergeCells>
  <printOptions/>
  <pageMargins left="1.3779527559055118" right="0.2362204724409449" top="1.4173228346456694" bottom="0.984251968503937" header="0.5118110236220472" footer="0.5118110236220472"/>
  <pageSetup firstPageNumber="20" useFirstPageNumber="1" horizontalDpi="600" verticalDpi="600" orientation="portrait" paperSize="9"/>
  <headerFooter alignWithMargins="0">
    <oddHeader>&amp;L               
                 Objekt: cesta R3-653, odsek 1363 Sodražica - Hrib (km 9,826 - km 10,575)
                 Del objekta: PODPORNI ZID 2 (od P23-11,8 m do P24+9,9 m)&amp;C&amp;"Arial,Bold"&amp;12REKAPITULACIJA&amp;Rst.&amp;P</oddHeader>
  </headerFooter>
</worksheet>
</file>

<file path=xl/worksheets/sheet9.xml><?xml version="1.0" encoding="utf-8"?>
<worksheet xmlns="http://schemas.openxmlformats.org/spreadsheetml/2006/main" xmlns:r="http://schemas.openxmlformats.org/officeDocument/2006/relationships">
  <dimension ref="A1:DV152"/>
  <sheetViews>
    <sheetView zoomScale="125" zoomScaleNormal="125" zoomScaleSheetLayoutView="100" zoomScalePageLayoutView="0" workbookViewId="0" topLeftCell="A7">
      <selection activeCell="A23" sqref="A23"/>
    </sheetView>
  </sheetViews>
  <sheetFormatPr defaultColWidth="8.7109375" defaultRowHeight="12.75"/>
  <cols>
    <col min="1" max="1" width="6.7109375" style="24" customWidth="1"/>
    <col min="2" max="2" width="5.7109375" style="24" customWidth="1"/>
    <col min="3" max="3" width="38.7109375" style="24" customWidth="1"/>
    <col min="4" max="4" width="25.421875" style="24" hidden="1" customWidth="1"/>
    <col min="5" max="5" width="8.7109375" style="143" customWidth="1"/>
    <col min="6" max="6" width="10.7109375" style="24" hidden="1" customWidth="1"/>
    <col min="7" max="7" width="10.7109375" style="24" customWidth="1"/>
    <col min="8" max="8" width="13.28125" style="79" hidden="1" customWidth="1"/>
    <col min="9" max="9" width="13.28125" style="0" customWidth="1"/>
    <col min="10" max="10" width="8.7109375" style="0" customWidth="1"/>
    <col min="11" max="11" width="15.140625" style="0" hidden="1" customWidth="1"/>
    <col min="12" max="13" width="0" style="0" hidden="1" customWidth="1"/>
    <col min="14" max="14" width="15.28125" style="0" hidden="1" customWidth="1"/>
    <col min="15" max="15" width="0" style="0" hidden="1" customWidth="1"/>
    <col min="16" max="16" width="11.28125" style="0" hidden="1" customWidth="1"/>
  </cols>
  <sheetData>
    <row r="1" spans="1:126" ht="19.5" customHeight="1">
      <c r="A1" s="512" t="s">
        <v>34</v>
      </c>
      <c r="B1" s="529" t="s">
        <v>36</v>
      </c>
      <c r="C1" s="538" t="s">
        <v>35</v>
      </c>
      <c r="D1" s="263"/>
      <c r="E1" s="539" t="s">
        <v>33</v>
      </c>
      <c r="F1" s="523" t="s">
        <v>117</v>
      </c>
      <c r="G1" s="521" t="s">
        <v>118</v>
      </c>
      <c r="H1" s="523" t="s">
        <v>119</v>
      </c>
      <c r="I1" s="519" t="s">
        <v>120</v>
      </c>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row>
    <row r="2" spans="1:126" ht="19.5" customHeight="1" thickBot="1">
      <c r="A2" s="513"/>
      <c r="B2" s="525"/>
      <c r="C2" s="531"/>
      <c r="D2" s="42"/>
      <c r="E2" s="528"/>
      <c r="F2" s="525"/>
      <c r="G2" s="522"/>
      <c r="H2" s="524"/>
      <c r="I2" s="520"/>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row>
    <row r="3" spans="1:126" ht="15" customHeight="1">
      <c r="A3" s="19" t="s">
        <v>37</v>
      </c>
      <c r="B3" s="494" t="s">
        <v>38</v>
      </c>
      <c r="C3" s="534"/>
      <c r="D3" s="265"/>
      <c r="E3" s="266"/>
      <c r="F3" s="267"/>
      <c r="G3" s="267"/>
      <c r="H3" s="268"/>
      <c r="I3" s="156"/>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row>
    <row r="4" spans="1:126" ht="12" customHeight="1">
      <c r="A4" s="7"/>
      <c r="B4" s="18"/>
      <c r="C4" s="44"/>
      <c r="D4" s="33"/>
      <c r="E4" s="269"/>
      <c r="F4" s="270"/>
      <c r="G4" s="270"/>
      <c r="H4" s="271"/>
      <c r="I4" s="156"/>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row>
    <row r="5" spans="1:126" ht="15" customHeight="1">
      <c r="A5" s="6" t="s">
        <v>39</v>
      </c>
      <c r="B5" s="514" t="s">
        <v>40</v>
      </c>
      <c r="C5" s="515"/>
      <c r="D5" s="272"/>
      <c r="E5" s="269"/>
      <c r="F5" s="270"/>
      <c r="G5" s="270"/>
      <c r="H5" s="271"/>
      <c r="I5" s="156"/>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row>
    <row r="6" spans="1:126" ht="12" customHeight="1">
      <c r="A6" s="6"/>
      <c r="B6" s="122"/>
      <c r="C6" s="34"/>
      <c r="D6" s="272"/>
      <c r="E6" s="269"/>
      <c r="F6" s="270"/>
      <c r="G6" s="270"/>
      <c r="H6" s="271"/>
      <c r="I6" s="156"/>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row>
    <row r="7" spans="1:126" ht="25.5">
      <c r="A7" s="20" t="s">
        <v>325</v>
      </c>
      <c r="B7" s="20" t="s">
        <v>44</v>
      </c>
      <c r="C7" s="25" t="s">
        <v>326</v>
      </c>
      <c r="D7" s="45"/>
      <c r="E7" s="135">
        <v>1</v>
      </c>
      <c r="F7" s="273">
        <v>380000</v>
      </c>
      <c r="G7" s="274"/>
      <c r="H7" s="275">
        <f>E7*F7</f>
        <v>380000</v>
      </c>
      <c r="I7" s="276">
        <f>+E7*G7</f>
        <v>0</v>
      </c>
      <c r="J7" s="1"/>
      <c r="K7" s="1"/>
      <c r="L7" s="1"/>
      <c r="M7" s="277"/>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row>
    <row r="8" spans="1:13" ht="12" customHeight="1" thickBot="1">
      <c r="A8" s="21"/>
      <c r="B8" s="21"/>
      <c r="C8" s="21"/>
      <c r="D8" s="21"/>
      <c r="E8" s="278"/>
      <c r="F8" s="21"/>
      <c r="G8" s="21"/>
      <c r="H8" s="76"/>
      <c r="I8" s="159"/>
      <c r="M8" s="277"/>
    </row>
    <row r="9" spans="1:126" ht="15" customHeight="1" thickTop="1">
      <c r="A9" s="22" t="s">
        <v>39</v>
      </c>
      <c r="B9" s="497" t="s">
        <v>41</v>
      </c>
      <c r="C9" s="526"/>
      <c r="D9" s="279"/>
      <c r="E9" s="280"/>
      <c r="F9" s="281"/>
      <c r="G9" s="281"/>
      <c r="H9" s="160">
        <f>SUM(H7:H8)</f>
        <v>380000</v>
      </c>
      <c r="I9" s="153">
        <f>SUM(I7:I8)</f>
        <v>0</v>
      </c>
      <c r="J9" s="282"/>
      <c r="K9" s="282"/>
      <c r="L9" s="10"/>
      <c r="M9" s="277"/>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row>
    <row r="10" spans="1:126" ht="6" customHeight="1" thickBot="1">
      <c r="A10" s="14"/>
      <c r="B10" s="514"/>
      <c r="C10" s="515"/>
      <c r="D10" s="283"/>
      <c r="E10" s="140"/>
      <c r="F10" s="12"/>
      <c r="G10" s="12"/>
      <c r="H10" s="78"/>
      <c r="I10" s="158"/>
      <c r="J10" s="13"/>
      <c r="K10" s="13"/>
      <c r="L10" s="13"/>
      <c r="M10" s="277"/>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row>
    <row r="11" spans="1:16" ht="15" customHeight="1" thickBot="1">
      <c r="A11" s="120" t="s">
        <v>37</v>
      </c>
      <c r="B11" s="502" t="s">
        <v>23</v>
      </c>
      <c r="C11" s="535"/>
      <c r="D11" s="284"/>
      <c r="E11" s="508"/>
      <c r="F11" s="537"/>
      <c r="G11" s="284"/>
      <c r="H11" s="163">
        <f>H9</f>
        <v>380000</v>
      </c>
      <c r="I11" s="164">
        <f>I9</f>
        <v>0</v>
      </c>
      <c r="M11" s="277"/>
      <c r="P11" s="188">
        <f>+H11/239.64-I11</f>
        <v>1585.7119011851112</v>
      </c>
    </row>
    <row r="12" spans="4:9" ht="15" customHeight="1">
      <c r="D12" s="285"/>
      <c r="E12" s="141"/>
      <c r="F12" s="285"/>
      <c r="G12" s="285"/>
      <c r="I12" s="148"/>
    </row>
    <row r="13" spans="1:126" ht="15" customHeight="1">
      <c r="A13" s="19" t="s">
        <v>24</v>
      </c>
      <c r="B13" s="494" t="s">
        <v>25</v>
      </c>
      <c r="C13" s="534"/>
      <c r="D13" s="265"/>
      <c r="E13" s="266"/>
      <c r="F13" s="267"/>
      <c r="G13" s="267"/>
      <c r="H13" s="268"/>
      <c r="I13" s="156"/>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row>
    <row r="14" spans="4:9" ht="12" customHeight="1">
      <c r="D14" s="285"/>
      <c r="E14" s="141"/>
      <c r="F14" s="285"/>
      <c r="G14" s="285"/>
      <c r="I14" s="148"/>
    </row>
    <row r="15" spans="1:126" ht="15" customHeight="1">
      <c r="A15" s="14" t="s">
        <v>26</v>
      </c>
      <c r="B15" s="491" t="s">
        <v>27</v>
      </c>
      <c r="C15" s="492"/>
      <c r="D15" s="265"/>
      <c r="E15" s="140"/>
      <c r="F15" s="12"/>
      <c r="G15" s="12"/>
      <c r="H15" s="78"/>
      <c r="I15" s="158"/>
      <c r="J15" s="13"/>
      <c r="K15" s="13"/>
      <c r="L15" s="13"/>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row>
    <row r="16" spans="4:9" ht="12" customHeight="1">
      <c r="D16" s="285"/>
      <c r="E16" s="141"/>
      <c r="F16" s="285"/>
      <c r="G16" s="285"/>
      <c r="I16" s="148"/>
    </row>
    <row r="17" spans="1:9" ht="24" customHeight="1">
      <c r="A17" s="20" t="s">
        <v>28</v>
      </c>
      <c r="B17" s="20" t="s">
        <v>112</v>
      </c>
      <c r="C17" s="25" t="s">
        <v>327</v>
      </c>
      <c r="D17" s="45" t="s">
        <v>446</v>
      </c>
      <c r="E17" s="135">
        <v>19.41</v>
      </c>
      <c r="F17" s="275">
        <v>750</v>
      </c>
      <c r="G17" s="274"/>
      <c r="H17" s="275">
        <f>E17*F17</f>
        <v>14557.5</v>
      </c>
      <c r="I17" s="276">
        <f>+E17*G17</f>
        <v>0</v>
      </c>
    </row>
    <row r="18" spans="1:9" ht="12" customHeight="1">
      <c r="A18" s="20"/>
      <c r="B18" s="20"/>
      <c r="C18" s="25"/>
      <c r="D18" s="45"/>
      <c r="E18" s="135"/>
      <c r="F18" s="275"/>
      <c r="G18" s="274"/>
      <c r="H18" s="275"/>
      <c r="I18" s="276"/>
    </row>
    <row r="19" spans="1:16" ht="22.5">
      <c r="A19" s="50" t="s">
        <v>29</v>
      </c>
      <c r="B19" s="20" t="s">
        <v>112</v>
      </c>
      <c r="C19" s="25" t="s">
        <v>193</v>
      </c>
      <c r="D19" s="45" t="s">
        <v>447</v>
      </c>
      <c r="E19" s="135">
        <v>5.4</v>
      </c>
      <c r="F19" s="275">
        <v>820</v>
      </c>
      <c r="G19" s="274"/>
      <c r="H19" s="275">
        <f>E19*F19</f>
        <v>4428</v>
      </c>
      <c r="I19" s="276">
        <f>+E19*G19</f>
        <v>0</v>
      </c>
      <c r="M19" s="286"/>
      <c r="P19" s="188"/>
    </row>
    <row r="20" spans="1:16" ht="12.75">
      <c r="A20" s="50"/>
      <c r="B20" s="20"/>
      <c r="C20" s="25"/>
      <c r="D20" s="45"/>
      <c r="E20" s="135"/>
      <c r="F20" s="275"/>
      <c r="G20" s="274"/>
      <c r="H20" s="275"/>
      <c r="I20" s="276"/>
      <c r="M20" s="286"/>
      <c r="P20" s="188"/>
    </row>
    <row r="21" spans="1:16" ht="23.25" customHeight="1">
      <c r="A21" s="50" t="s">
        <v>130</v>
      </c>
      <c r="B21" s="20" t="s">
        <v>112</v>
      </c>
      <c r="C21" s="25" t="s">
        <v>578</v>
      </c>
      <c r="D21" s="45"/>
      <c r="E21" s="135">
        <v>281.5</v>
      </c>
      <c r="F21" s="275">
        <v>1320</v>
      </c>
      <c r="G21" s="274"/>
      <c r="H21" s="275">
        <f>E21*F21</f>
        <v>371580</v>
      </c>
      <c r="I21" s="276">
        <f>+E21*G21</f>
        <v>0</v>
      </c>
      <c r="M21" s="286"/>
      <c r="P21" s="188"/>
    </row>
    <row r="22" spans="1:16" ht="12.75" customHeight="1">
      <c r="A22" s="50"/>
      <c r="B22" s="20"/>
      <c r="C22" s="25"/>
      <c r="D22" s="45"/>
      <c r="E22" s="135"/>
      <c r="F22" s="275"/>
      <c r="G22" s="274"/>
      <c r="H22" s="275"/>
      <c r="I22" s="436"/>
      <c r="M22" s="286"/>
      <c r="P22" s="188"/>
    </row>
    <row r="23" spans="1:16" ht="23.25" customHeight="1">
      <c r="A23" s="50">
        <v>21324</v>
      </c>
      <c r="B23" s="20" t="s">
        <v>331</v>
      </c>
      <c r="C23" s="25" t="s">
        <v>579</v>
      </c>
      <c r="D23" s="45"/>
      <c r="E23" s="135">
        <v>76.8</v>
      </c>
      <c r="F23" s="275"/>
      <c r="G23" s="274"/>
      <c r="H23" s="275"/>
      <c r="I23" s="436">
        <f>E23*G23</f>
        <v>0</v>
      </c>
      <c r="M23" s="286"/>
      <c r="P23" s="188"/>
    </row>
    <row r="24" spans="1:16" ht="12" customHeight="1" thickBot="1">
      <c r="A24" s="26"/>
      <c r="B24" s="26"/>
      <c r="C24" s="36"/>
      <c r="D24" s="61"/>
      <c r="E24" s="278"/>
      <c r="F24" s="287"/>
      <c r="G24" s="287"/>
      <c r="H24" s="76"/>
      <c r="I24" s="159"/>
      <c r="P24" s="188">
        <f aca="true" t="shared" si="0" ref="P24:P47">+H24/239.64-I24</f>
        <v>0</v>
      </c>
    </row>
    <row r="25" spans="1:126" ht="15" customHeight="1" thickTop="1">
      <c r="A25" s="27" t="s">
        <v>26</v>
      </c>
      <c r="B25" s="497" t="s">
        <v>54</v>
      </c>
      <c r="C25" s="501"/>
      <c r="D25" s="288"/>
      <c r="E25" s="289"/>
      <c r="F25" s="290"/>
      <c r="G25" s="290"/>
      <c r="H25" s="160">
        <f>SUM(H13:H24)</f>
        <v>390565.5</v>
      </c>
      <c r="I25" s="153">
        <f>SUM(I16:I24)</f>
        <v>0</v>
      </c>
      <c r="J25" s="282"/>
      <c r="K25" s="282"/>
      <c r="L25" s="10"/>
      <c r="M25" s="1"/>
      <c r="N25" s="1"/>
      <c r="O25" s="1"/>
      <c r="P25" s="188">
        <f t="shared" si="0"/>
        <v>1629.8009514271407</v>
      </c>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row>
    <row r="26" spans="4:16" ht="12" customHeight="1">
      <c r="D26" s="291"/>
      <c r="E26" s="141"/>
      <c r="F26" s="291"/>
      <c r="G26" s="291"/>
      <c r="I26" s="148"/>
      <c r="P26" s="188">
        <f t="shared" si="0"/>
        <v>0</v>
      </c>
    </row>
    <row r="27" spans="1:126" ht="12.75">
      <c r="A27" s="14" t="s">
        <v>55</v>
      </c>
      <c r="B27" s="491" t="s">
        <v>31</v>
      </c>
      <c r="C27" s="492"/>
      <c r="D27" s="292"/>
      <c r="E27" s="145"/>
      <c r="F27" s="66"/>
      <c r="G27" s="66"/>
      <c r="H27" s="78"/>
      <c r="I27" s="158"/>
      <c r="J27" s="13"/>
      <c r="K27" s="13"/>
      <c r="L27" s="13"/>
      <c r="M27" s="1"/>
      <c r="N27" s="1"/>
      <c r="O27" s="1"/>
      <c r="P27" s="188">
        <f t="shared" si="0"/>
        <v>0</v>
      </c>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row>
    <row r="28" spans="1:126" ht="12" customHeight="1">
      <c r="A28" s="14"/>
      <c r="B28" s="51"/>
      <c r="C28" s="34"/>
      <c r="D28" s="292"/>
      <c r="E28" s="145"/>
      <c r="F28" s="66"/>
      <c r="G28" s="66"/>
      <c r="H28" s="78"/>
      <c r="I28" s="158"/>
      <c r="J28" s="13"/>
      <c r="K28" s="13"/>
      <c r="L28" s="13"/>
      <c r="M28" s="1"/>
      <c r="N28" s="1"/>
      <c r="O28" s="1"/>
      <c r="P28" s="188"/>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row>
    <row r="29" spans="1:16" ht="23.25" customHeight="1">
      <c r="A29" s="50" t="s">
        <v>32</v>
      </c>
      <c r="B29" s="20" t="s">
        <v>17</v>
      </c>
      <c r="C29" s="25" t="s">
        <v>576</v>
      </c>
      <c r="D29" s="45" t="s">
        <v>448</v>
      </c>
      <c r="E29" s="135">
        <v>120</v>
      </c>
      <c r="F29" s="275">
        <v>110</v>
      </c>
      <c r="G29" s="274"/>
      <c r="H29" s="275">
        <f>E29*F29</f>
        <v>13200</v>
      </c>
      <c r="I29" s="276">
        <f>+E29*G29</f>
        <v>0</v>
      </c>
      <c r="P29" s="188"/>
    </row>
    <row r="30" spans="1:16" ht="12" customHeight="1" thickBot="1">
      <c r="A30" s="26"/>
      <c r="B30" s="26"/>
      <c r="C30" s="36"/>
      <c r="D30" s="61"/>
      <c r="E30" s="278"/>
      <c r="F30" s="287"/>
      <c r="G30" s="287"/>
      <c r="H30" s="76"/>
      <c r="I30" s="159"/>
      <c r="M30" s="277"/>
      <c r="P30" s="188">
        <f t="shared" si="0"/>
        <v>0</v>
      </c>
    </row>
    <row r="31" spans="1:126" ht="15" customHeight="1" thickTop="1">
      <c r="A31" s="27" t="s">
        <v>55</v>
      </c>
      <c r="B31" s="497" t="s">
        <v>54</v>
      </c>
      <c r="C31" s="497"/>
      <c r="D31" s="67"/>
      <c r="E31" s="289"/>
      <c r="F31" s="290"/>
      <c r="G31" s="290"/>
      <c r="H31" s="160">
        <f>SUM(H27:H30)</f>
        <v>13200</v>
      </c>
      <c r="I31" s="153">
        <f>SUM(I26:I30)</f>
        <v>0</v>
      </c>
      <c r="J31" s="282"/>
      <c r="K31" s="282"/>
      <c r="L31" s="10"/>
      <c r="M31" s="277"/>
      <c r="N31" s="1"/>
      <c r="O31" s="1"/>
      <c r="P31" s="188">
        <f t="shared" si="0"/>
        <v>55.08262393590386</v>
      </c>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row>
    <row r="32" spans="4:16" ht="12" customHeight="1">
      <c r="D32" s="291"/>
      <c r="E32" s="141"/>
      <c r="F32" s="291"/>
      <c r="G32" s="291"/>
      <c r="I32" s="148"/>
      <c r="M32" s="277"/>
      <c r="P32" s="188">
        <f t="shared" si="0"/>
        <v>0</v>
      </c>
    </row>
    <row r="33" spans="1:126" ht="15" customHeight="1">
      <c r="A33" s="14" t="s">
        <v>68</v>
      </c>
      <c r="B33" s="491" t="s">
        <v>69</v>
      </c>
      <c r="C33" s="492"/>
      <c r="D33" s="292"/>
      <c r="E33" s="145"/>
      <c r="F33" s="66"/>
      <c r="G33" s="66"/>
      <c r="H33" s="78"/>
      <c r="I33" s="158"/>
      <c r="J33" s="13"/>
      <c r="K33" s="13"/>
      <c r="L33" s="13"/>
      <c r="M33" s="277"/>
      <c r="N33" s="1"/>
      <c r="O33" s="1"/>
      <c r="P33" s="188">
        <f t="shared" si="0"/>
        <v>0</v>
      </c>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row>
    <row r="34" spans="4:16" ht="12" customHeight="1">
      <c r="D34" s="291"/>
      <c r="E34" s="141"/>
      <c r="F34" s="291"/>
      <c r="G34" s="291"/>
      <c r="I34" s="148"/>
      <c r="M34" s="277"/>
      <c r="P34" s="188">
        <f t="shared" si="0"/>
        <v>0</v>
      </c>
    </row>
    <row r="35" spans="1:16" ht="22.5">
      <c r="A35" s="50" t="s">
        <v>184</v>
      </c>
      <c r="B35" s="50" t="s">
        <v>331</v>
      </c>
      <c r="C35" s="25" t="s">
        <v>332</v>
      </c>
      <c r="D35" s="193"/>
      <c r="E35" s="135">
        <v>61.1</v>
      </c>
      <c r="F35" s="293">
        <f>14.9*239.64</f>
        <v>3570.636</v>
      </c>
      <c r="G35" s="274"/>
      <c r="H35" s="191">
        <f>E35*F35</f>
        <v>218165.8596</v>
      </c>
      <c r="I35" s="276">
        <f>+E35*G35</f>
        <v>0</v>
      </c>
      <c r="M35" s="277"/>
      <c r="P35" s="188"/>
    </row>
    <row r="36" spans="1:16" ht="12" customHeight="1" thickBot="1">
      <c r="A36" s="26"/>
      <c r="B36" s="26"/>
      <c r="C36" s="36"/>
      <c r="D36" s="61"/>
      <c r="E36" s="278"/>
      <c r="F36" s="287"/>
      <c r="G36" s="287"/>
      <c r="H36" s="76"/>
      <c r="I36" s="159"/>
      <c r="M36" s="277"/>
      <c r="P36" s="188">
        <f t="shared" si="0"/>
        <v>0</v>
      </c>
    </row>
    <row r="37" spans="1:126" ht="24.75" customHeight="1" thickTop="1">
      <c r="A37" s="29" t="s">
        <v>68</v>
      </c>
      <c r="B37" s="497" t="s">
        <v>57</v>
      </c>
      <c r="C37" s="501"/>
      <c r="D37" s="288"/>
      <c r="E37" s="289"/>
      <c r="F37" s="290"/>
      <c r="G37" s="290"/>
      <c r="H37" s="162">
        <f>SUM(H33:H36)</f>
        <v>218165.8596</v>
      </c>
      <c r="I37" s="154">
        <f>SUM(I33:I36)</f>
        <v>0</v>
      </c>
      <c r="J37" s="282"/>
      <c r="K37" s="282"/>
      <c r="L37" s="10"/>
      <c r="M37" s="277"/>
      <c r="N37" s="1"/>
      <c r="O37" s="1"/>
      <c r="P37" s="188">
        <f t="shared" si="0"/>
        <v>910.39</v>
      </c>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row>
    <row r="38" spans="1:126" ht="12" customHeight="1">
      <c r="A38" s="14"/>
      <c r="B38" s="30"/>
      <c r="C38" s="30"/>
      <c r="D38" s="68"/>
      <c r="E38" s="294"/>
      <c r="F38" s="295"/>
      <c r="G38" s="295"/>
      <c r="H38" s="40"/>
      <c r="I38" s="296"/>
      <c r="J38" s="282"/>
      <c r="K38" s="282"/>
      <c r="L38" s="10"/>
      <c r="M38" s="277"/>
      <c r="N38" s="1"/>
      <c r="O38" s="1"/>
      <c r="P38" s="188">
        <f t="shared" si="0"/>
        <v>0</v>
      </c>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row>
    <row r="39" spans="1:126" ht="15" customHeight="1">
      <c r="A39" s="14" t="s">
        <v>52</v>
      </c>
      <c r="B39" s="491" t="s">
        <v>70</v>
      </c>
      <c r="C39" s="492"/>
      <c r="D39" s="292"/>
      <c r="E39" s="145"/>
      <c r="F39" s="66"/>
      <c r="G39" s="66"/>
      <c r="H39" s="78"/>
      <c r="I39" s="158"/>
      <c r="J39" s="13"/>
      <c r="K39" s="13"/>
      <c r="L39" s="13"/>
      <c r="M39" s="277"/>
      <c r="N39" s="1"/>
      <c r="O39" s="1"/>
      <c r="P39" s="188">
        <f t="shared" si="0"/>
        <v>0</v>
      </c>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row>
    <row r="40" spans="4:16" ht="12" customHeight="1">
      <c r="D40" s="291"/>
      <c r="E40" s="141"/>
      <c r="F40" s="291"/>
      <c r="G40" s="291"/>
      <c r="I40" s="148"/>
      <c r="M40" s="277"/>
      <c r="P40" s="188">
        <f t="shared" si="0"/>
        <v>0</v>
      </c>
    </row>
    <row r="41" spans="1:16" ht="22.5">
      <c r="A41" s="20" t="s">
        <v>71</v>
      </c>
      <c r="B41" s="20" t="s">
        <v>17</v>
      </c>
      <c r="C41" s="25" t="s">
        <v>333</v>
      </c>
      <c r="D41" s="45"/>
      <c r="E41" s="135">
        <v>129.4</v>
      </c>
      <c r="F41" s="275">
        <v>550</v>
      </c>
      <c r="G41" s="274"/>
      <c r="H41" s="275">
        <f>E41*F41</f>
        <v>71170</v>
      </c>
      <c r="I41" s="276">
        <f>+E41*G41</f>
        <v>0</v>
      </c>
      <c r="M41" s="277"/>
      <c r="P41" s="188">
        <f t="shared" si="0"/>
        <v>296.9871473877483</v>
      </c>
    </row>
    <row r="42" spans="1:16" ht="12" customHeight="1">
      <c r="A42" s="20"/>
      <c r="B42" s="20"/>
      <c r="C42" s="25"/>
      <c r="D42" s="45"/>
      <c r="E42" s="141"/>
      <c r="F42" s="275"/>
      <c r="G42" s="274"/>
      <c r="H42" s="275"/>
      <c r="I42" s="276"/>
      <c r="M42" s="277"/>
      <c r="P42" s="188">
        <f t="shared" si="0"/>
        <v>0</v>
      </c>
    </row>
    <row r="43" spans="1:16" ht="12.75">
      <c r="A43" s="50" t="s">
        <v>72</v>
      </c>
      <c r="B43" s="20" t="s">
        <v>17</v>
      </c>
      <c r="C43" s="25" t="s">
        <v>73</v>
      </c>
      <c r="D43" s="45"/>
      <c r="E43" s="135">
        <v>129.4</v>
      </c>
      <c r="F43" s="275">
        <v>120</v>
      </c>
      <c r="G43" s="274"/>
      <c r="H43" s="275">
        <f>E43*F43</f>
        <v>15528</v>
      </c>
      <c r="I43" s="276">
        <f>+E43*G43</f>
        <v>0</v>
      </c>
      <c r="M43" s="277"/>
      <c r="P43" s="188">
        <f t="shared" si="0"/>
        <v>64.79719579369053</v>
      </c>
    </row>
    <row r="44" spans="1:16" ht="12" customHeight="1" thickBot="1">
      <c r="A44" s="26"/>
      <c r="B44" s="26"/>
      <c r="C44" s="36"/>
      <c r="D44" s="61"/>
      <c r="E44" s="278"/>
      <c r="F44" s="287"/>
      <c r="G44" s="287"/>
      <c r="H44" s="76"/>
      <c r="I44" s="159"/>
      <c r="M44" s="277"/>
      <c r="P44" s="188">
        <f t="shared" si="0"/>
        <v>0</v>
      </c>
    </row>
    <row r="45" spans="1:126" ht="15" customHeight="1" thickTop="1">
      <c r="A45" s="27" t="s">
        <v>52</v>
      </c>
      <c r="B45" s="497" t="s">
        <v>56</v>
      </c>
      <c r="C45" s="497"/>
      <c r="D45" s="67"/>
      <c r="E45" s="289"/>
      <c r="F45" s="290"/>
      <c r="G45" s="290"/>
      <c r="H45" s="160">
        <f>SUM(H40:H44)</f>
        <v>86698</v>
      </c>
      <c r="I45" s="153">
        <f>SUM(I39:I44)</f>
        <v>0</v>
      </c>
      <c r="J45" s="282"/>
      <c r="K45" s="282"/>
      <c r="L45" s="10"/>
      <c r="M45" s="277"/>
      <c r="N45" s="1"/>
      <c r="O45" s="1"/>
      <c r="P45" s="188">
        <f t="shared" si="0"/>
        <v>361.7843431814388</v>
      </c>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row>
    <row r="46" spans="4:16" ht="12" customHeight="1">
      <c r="D46" s="291"/>
      <c r="E46" s="141"/>
      <c r="F46" s="291"/>
      <c r="G46" s="291"/>
      <c r="I46" s="148"/>
      <c r="M46" s="277"/>
      <c r="P46" s="188">
        <f t="shared" si="0"/>
        <v>0</v>
      </c>
    </row>
    <row r="47" spans="1:126" ht="24.75" customHeight="1">
      <c r="A47" s="15" t="s">
        <v>74</v>
      </c>
      <c r="B47" s="491" t="s">
        <v>75</v>
      </c>
      <c r="C47" s="492"/>
      <c r="D47" s="292"/>
      <c r="E47" s="145"/>
      <c r="F47" s="66"/>
      <c r="G47" s="66"/>
      <c r="H47" s="78"/>
      <c r="I47" s="158"/>
      <c r="J47" s="13"/>
      <c r="K47" s="13"/>
      <c r="L47" s="13"/>
      <c r="M47" s="277"/>
      <c r="N47" s="1"/>
      <c r="O47" s="1"/>
      <c r="P47" s="188">
        <f t="shared" si="0"/>
        <v>0</v>
      </c>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row>
    <row r="48" spans="1:126" ht="12" customHeight="1">
      <c r="A48" s="15"/>
      <c r="B48" s="51"/>
      <c r="C48" s="34"/>
      <c r="D48" s="292"/>
      <c r="E48" s="145"/>
      <c r="F48" s="66"/>
      <c r="G48" s="66"/>
      <c r="H48" s="78"/>
      <c r="I48" s="158"/>
      <c r="J48" s="13"/>
      <c r="K48" s="13"/>
      <c r="L48" s="13"/>
      <c r="M48" s="277"/>
      <c r="N48" s="1"/>
      <c r="O48" s="1"/>
      <c r="P48" s="188"/>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row>
    <row r="49" spans="1:16" ht="24" customHeight="1">
      <c r="A49" s="50" t="s">
        <v>121</v>
      </c>
      <c r="B49" s="20" t="s">
        <v>76</v>
      </c>
      <c r="C49" s="25" t="s">
        <v>122</v>
      </c>
      <c r="D49" s="45" t="s">
        <v>449</v>
      </c>
      <c r="E49" s="135">
        <v>9.81</v>
      </c>
      <c r="F49" s="275">
        <v>175</v>
      </c>
      <c r="G49" s="274"/>
      <c r="H49" s="275">
        <f>E49*F49</f>
        <v>1716.75</v>
      </c>
      <c r="I49" s="276">
        <f>+E49*G49</f>
        <v>0</v>
      </c>
      <c r="M49" s="286"/>
      <c r="P49" s="188"/>
    </row>
    <row r="50" spans="4:16" ht="12" customHeight="1">
      <c r="D50" s="291"/>
      <c r="E50" s="141"/>
      <c r="F50" s="291"/>
      <c r="G50" s="291"/>
      <c r="I50" s="148"/>
      <c r="M50" s="286"/>
      <c r="P50" s="188"/>
    </row>
    <row r="51" spans="1:16" ht="24" customHeight="1">
      <c r="A51" s="50" t="s">
        <v>77</v>
      </c>
      <c r="B51" s="20" t="s">
        <v>76</v>
      </c>
      <c r="C51" s="25" t="s">
        <v>580</v>
      </c>
      <c r="D51" s="45" t="s">
        <v>450</v>
      </c>
      <c r="E51" s="274">
        <v>695.3</v>
      </c>
      <c r="F51" s="275">
        <v>490</v>
      </c>
      <c r="G51" s="274"/>
      <c r="H51" s="275">
        <f>E51*F51</f>
        <v>340697</v>
      </c>
      <c r="I51" s="276">
        <f>+E51*G51</f>
        <v>0</v>
      </c>
      <c r="M51" s="286"/>
      <c r="P51" s="188"/>
    </row>
    <row r="52" spans="1:16" ht="12.75">
      <c r="A52" s="20"/>
      <c r="B52" s="20"/>
      <c r="C52" s="25"/>
      <c r="D52" s="45"/>
      <c r="E52" s="135"/>
      <c r="F52" s="275"/>
      <c r="G52" s="274"/>
      <c r="H52" s="275"/>
      <c r="I52" s="276"/>
      <c r="M52" s="286"/>
      <c r="P52" s="188"/>
    </row>
    <row r="53" spans="1:16" ht="13.5" customHeight="1">
      <c r="A53" s="50" t="s">
        <v>78</v>
      </c>
      <c r="B53" s="20" t="s">
        <v>112</v>
      </c>
      <c r="C53" s="25" t="s">
        <v>79</v>
      </c>
      <c r="D53" s="45"/>
      <c r="E53" s="135">
        <v>5.4</v>
      </c>
      <c r="F53" s="275">
        <v>100</v>
      </c>
      <c r="G53" s="274"/>
      <c r="H53" s="275">
        <f>E53*F53</f>
        <v>540</v>
      </c>
      <c r="I53" s="276">
        <f>+E53*G53</f>
        <v>0</v>
      </c>
      <c r="M53" s="286"/>
      <c r="P53" s="188"/>
    </row>
    <row r="54" spans="1:16" ht="12" customHeight="1">
      <c r="A54" s="20"/>
      <c r="B54" s="20"/>
      <c r="C54" s="25"/>
      <c r="D54" s="45"/>
      <c r="E54" s="141"/>
      <c r="F54" s="275"/>
      <c r="G54" s="274"/>
      <c r="H54" s="275"/>
      <c r="I54" s="276"/>
      <c r="M54" s="286"/>
      <c r="P54" s="188"/>
    </row>
    <row r="55" spans="1:16" ht="22.5">
      <c r="A55" s="50" t="s">
        <v>80</v>
      </c>
      <c r="B55" s="20" t="s">
        <v>112</v>
      </c>
      <c r="C55" s="25" t="s">
        <v>95</v>
      </c>
      <c r="D55" s="45"/>
      <c r="E55" s="135">
        <v>0</v>
      </c>
      <c r="F55" s="275">
        <v>140</v>
      </c>
      <c r="G55" s="274"/>
      <c r="H55" s="275">
        <f>E55*F55</f>
        <v>0</v>
      </c>
      <c r="I55" s="276">
        <f>+E55*G55</f>
        <v>0</v>
      </c>
      <c r="M55" s="286"/>
      <c r="P55" s="188"/>
    </row>
    <row r="56" spans="1:16" ht="12" customHeight="1">
      <c r="A56" s="20"/>
      <c r="B56" s="20"/>
      <c r="C56" s="25"/>
      <c r="D56" s="45"/>
      <c r="E56" s="141"/>
      <c r="F56" s="275"/>
      <c r="G56" s="274"/>
      <c r="H56" s="275"/>
      <c r="I56" s="276"/>
      <c r="M56" s="286"/>
      <c r="P56" s="188"/>
    </row>
    <row r="57" spans="1:16" ht="45">
      <c r="A57" s="50" t="s">
        <v>81</v>
      </c>
      <c r="B57" s="20" t="s">
        <v>76</v>
      </c>
      <c r="C57" s="25" t="s">
        <v>155</v>
      </c>
      <c r="D57" s="45"/>
      <c r="E57" s="274">
        <v>695.3</v>
      </c>
      <c r="F57" s="275">
        <v>1540</v>
      </c>
      <c r="G57" s="274"/>
      <c r="H57" s="275">
        <f>E57*F57</f>
        <v>1070762</v>
      </c>
      <c r="I57" s="276">
        <f>+E57*G57</f>
        <v>0</v>
      </c>
      <c r="M57" s="286"/>
      <c r="P57" s="188"/>
    </row>
    <row r="58" spans="1:16" ht="12" customHeight="1" thickBot="1">
      <c r="A58" s="26"/>
      <c r="B58" s="26"/>
      <c r="C58" s="36"/>
      <c r="D58" s="61"/>
      <c r="E58" s="278"/>
      <c r="F58" s="287"/>
      <c r="G58" s="287"/>
      <c r="H58" s="76"/>
      <c r="I58" s="159"/>
      <c r="M58" s="277"/>
      <c r="P58" s="188">
        <f>+H58/239.64-I58</f>
        <v>0</v>
      </c>
    </row>
    <row r="59" spans="1:126" ht="24.75" customHeight="1" thickTop="1">
      <c r="A59" s="29" t="s">
        <v>74</v>
      </c>
      <c r="B59" s="497" t="s">
        <v>58</v>
      </c>
      <c r="C59" s="501"/>
      <c r="D59" s="288"/>
      <c r="E59" s="289"/>
      <c r="F59" s="290"/>
      <c r="G59" s="290"/>
      <c r="H59" s="162">
        <f>SUM(H58:H58)</f>
        <v>0</v>
      </c>
      <c r="I59" s="154">
        <f>SUM(I47:I58)</f>
        <v>0</v>
      </c>
      <c r="J59" s="282"/>
      <c r="K59" s="282"/>
      <c r="L59" s="10"/>
      <c r="M59" s="277"/>
      <c r="N59" s="1"/>
      <c r="O59" s="1"/>
      <c r="P59" s="188">
        <f>+H59/239.64-I59</f>
        <v>0</v>
      </c>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row>
    <row r="60" spans="4:13" ht="6" customHeight="1" thickBot="1">
      <c r="D60" s="291"/>
      <c r="E60" s="141"/>
      <c r="F60" s="291"/>
      <c r="G60" s="291"/>
      <c r="I60" s="148"/>
      <c r="M60" s="277"/>
    </row>
    <row r="61" spans="1:16" ht="15" customHeight="1" thickBot="1">
      <c r="A61" s="120" t="s">
        <v>24</v>
      </c>
      <c r="B61" s="502" t="s">
        <v>53</v>
      </c>
      <c r="C61" s="535"/>
      <c r="D61" s="297"/>
      <c r="E61" s="510"/>
      <c r="F61" s="536"/>
      <c r="G61" s="297"/>
      <c r="H61" s="163">
        <f>H25+H31+H37+H45+H59</f>
        <v>708629.3596</v>
      </c>
      <c r="I61" s="164">
        <f>I25+I31+I37+I45+I59</f>
        <v>0</v>
      </c>
      <c r="M61" s="277"/>
      <c r="P61" s="188">
        <f>+H61/239.64-I61</f>
        <v>2957.0579185444835</v>
      </c>
    </row>
    <row r="62" spans="4:9" ht="15" customHeight="1">
      <c r="D62" s="291"/>
      <c r="E62" s="141"/>
      <c r="F62" s="291"/>
      <c r="G62" s="291"/>
      <c r="I62" s="148"/>
    </row>
    <row r="63" spans="1:126" ht="15" customHeight="1">
      <c r="A63" s="19" t="s">
        <v>87</v>
      </c>
      <c r="B63" s="494" t="s">
        <v>88</v>
      </c>
      <c r="C63" s="534"/>
      <c r="D63" s="292"/>
      <c r="E63" s="298"/>
      <c r="F63" s="299"/>
      <c r="G63" s="299"/>
      <c r="H63" s="268"/>
      <c r="I63" s="156"/>
      <c r="J63" s="1"/>
      <c r="K63" s="1"/>
      <c r="L63" s="1"/>
      <c r="M63" s="1"/>
      <c r="N63" s="1"/>
      <c r="O63" s="1"/>
      <c r="P63" s="188">
        <f>+H63/239.64-I63</f>
        <v>0</v>
      </c>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row>
    <row r="64" spans="1:126" ht="15" customHeight="1">
      <c r="A64" s="124"/>
      <c r="B64" s="125"/>
      <c r="C64" s="264"/>
      <c r="D64" s="292"/>
      <c r="E64" s="298"/>
      <c r="F64" s="303"/>
      <c r="G64" s="303"/>
      <c r="H64" s="268"/>
      <c r="I64" s="156"/>
      <c r="J64" s="1"/>
      <c r="K64" s="1"/>
      <c r="L64" s="1"/>
      <c r="M64" s="1"/>
      <c r="N64" s="1"/>
      <c r="O64" s="1"/>
      <c r="P64" s="188">
        <f>+H64/239.64-I64</f>
        <v>0</v>
      </c>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row>
    <row r="65" spans="1:126" s="17" customFormat="1" ht="15" customHeight="1">
      <c r="A65" s="14" t="s">
        <v>171</v>
      </c>
      <c r="B65" s="491" t="s">
        <v>172</v>
      </c>
      <c r="C65" s="492"/>
      <c r="D65" s="292"/>
      <c r="E65" s="145"/>
      <c r="F65" s="150"/>
      <c r="G65" s="150"/>
      <c r="H65" s="78"/>
      <c r="I65" s="158"/>
      <c r="J65" s="304"/>
      <c r="K65" s="13"/>
      <c r="L65" s="13"/>
      <c r="M65" s="16"/>
      <c r="N65" s="16"/>
      <c r="O65" s="16"/>
      <c r="P65" s="188">
        <f>+H65/239.64-I65</f>
        <v>0</v>
      </c>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row>
    <row r="66" spans="1:126" s="17" customFormat="1" ht="15" customHeight="1">
      <c r="A66" s="14"/>
      <c r="B66" s="51"/>
      <c r="C66" s="34"/>
      <c r="D66" s="292"/>
      <c r="E66" s="145"/>
      <c r="F66" s="150"/>
      <c r="G66" s="150"/>
      <c r="H66" s="78"/>
      <c r="I66" s="158"/>
      <c r="J66" s="304"/>
      <c r="K66" s="13"/>
      <c r="L66" s="13"/>
      <c r="M66" s="16"/>
      <c r="N66" s="16"/>
      <c r="O66" s="16"/>
      <c r="P66" s="188">
        <f>+H66/239.64-I66</f>
        <v>0</v>
      </c>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row>
    <row r="67" spans="1:16" ht="22.5">
      <c r="A67" s="20" t="s">
        <v>340</v>
      </c>
      <c r="B67" s="20" t="s">
        <v>44</v>
      </c>
      <c r="C67" s="25" t="s">
        <v>341</v>
      </c>
      <c r="D67" s="45"/>
      <c r="E67" s="135">
        <v>71</v>
      </c>
      <c r="F67" s="213">
        <v>1900</v>
      </c>
      <c r="G67" s="274"/>
      <c r="H67" s="305">
        <f>+E67*F67</f>
        <v>134900</v>
      </c>
      <c r="I67" s="276">
        <f>+E67*G67</f>
        <v>0</v>
      </c>
      <c r="J67" s="306"/>
      <c r="P67" s="188"/>
    </row>
    <row r="68" spans="1:16" ht="12" customHeight="1" thickBot="1">
      <c r="A68" s="26"/>
      <c r="B68" s="26"/>
      <c r="C68" s="36"/>
      <c r="D68" s="61"/>
      <c r="E68" s="278"/>
      <c r="F68" s="287"/>
      <c r="G68" s="287"/>
      <c r="H68" s="76"/>
      <c r="I68" s="159"/>
      <c r="J68" s="306"/>
      <c r="P68" s="188">
        <f aca="true" t="shared" si="1" ref="P68:P79">+H68/239.64-I68</f>
        <v>0</v>
      </c>
    </row>
    <row r="69" spans="1:126" ht="24.75" customHeight="1" thickTop="1">
      <c r="A69" s="29" t="s">
        <v>171</v>
      </c>
      <c r="B69" s="497" t="s">
        <v>174</v>
      </c>
      <c r="C69" s="501"/>
      <c r="D69" s="288"/>
      <c r="E69" s="289"/>
      <c r="F69" s="290"/>
      <c r="G69" s="290"/>
      <c r="H69" s="162">
        <f>SUM(H65:H68)</f>
        <v>134900</v>
      </c>
      <c r="I69" s="154">
        <f>SUM(I66:I68)</f>
        <v>0</v>
      </c>
      <c r="J69" s="307"/>
      <c r="K69" s="282"/>
      <c r="L69" s="10"/>
      <c r="M69" s="1"/>
      <c r="N69" s="1"/>
      <c r="O69" s="1"/>
      <c r="P69" s="188">
        <f t="shared" si="1"/>
        <v>562.9277249207145</v>
      </c>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row>
    <row r="70" spans="4:16" ht="6" customHeight="1" thickBot="1">
      <c r="D70" s="291"/>
      <c r="E70" s="141"/>
      <c r="F70" s="291"/>
      <c r="G70" s="291"/>
      <c r="I70" s="148"/>
      <c r="J70" s="306"/>
      <c r="P70" s="188">
        <f t="shared" si="1"/>
        <v>0</v>
      </c>
    </row>
    <row r="71" spans="1:16" ht="15" customHeight="1" thickBot="1">
      <c r="A71" s="120" t="s">
        <v>87</v>
      </c>
      <c r="B71" s="502" t="s">
        <v>4</v>
      </c>
      <c r="C71" s="535"/>
      <c r="D71" s="297"/>
      <c r="E71" s="510"/>
      <c r="F71" s="536"/>
      <c r="G71" s="297"/>
      <c r="H71" s="163">
        <f>+H69</f>
        <v>134900</v>
      </c>
      <c r="I71" s="164">
        <f>+I69</f>
        <v>0</v>
      </c>
      <c r="J71" s="306"/>
      <c r="P71" s="188">
        <f t="shared" si="1"/>
        <v>562.9277249207145</v>
      </c>
    </row>
    <row r="72" spans="1:16" ht="15" customHeight="1">
      <c r="A72" s="170"/>
      <c r="B72" s="165"/>
      <c r="C72" s="308"/>
      <c r="D72" s="309"/>
      <c r="E72" s="256"/>
      <c r="F72" s="309"/>
      <c r="G72" s="309"/>
      <c r="H72" s="168"/>
      <c r="I72" s="169"/>
      <c r="P72" s="188">
        <f t="shared" si="1"/>
        <v>0</v>
      </c>
    </row>
    <row r="73" spans="1:126" ht="15" customHeight="1">
      <c r="A73" s="19" t="s">
        <v>343</v>
      </c>
      <c r="B73" s="494" t="s">
        <v>344</v>
      </c>
      <c r="C73" s="534"/>
      <c r="D73" s="292"/>
      <c r="E73" s="298"/>
      <c r="F73" s="299"/>
      <c r="G73" s="268"/>
      <c r="H73" s="310"/>
      <c r="I73" s="311"/>
      <c r="J73" s="1"/>
      <c r="K73" s="1"/>
      <c r="L73" s="1"/>
      <c r="M73" s="1"/>
      <c r="N73" s="1"/>
      <c r="O73" s="1"/>
      <c r="P73" s="188">
        <f t="shared" si="1"/>
        <v>0</v>
      </c>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row>
    <row r="74" spans="4:16" ht="12" customHeight="1">
      <c r="D74" s="291"/>
      <c r="E74" s="141"/>
      <c r="F74" s="291"/>
      <c r="G74" s="79"/>
      <c r="H74"/>
      <c r="I74" s="24"/>
      <c r="P74" s="188">
        <f t="shared" si="1"/>
        <v>0</v>
      </c>
    </row>
    <row r="75" spans="1:16" ht="12" customHeight="1">
      <c r="A75" s="197" t="s">
        <v>345</v>
      </c>
      <c r="B75" s="491" t="s">
        <v>346</v>
      </c>
      <c r="C75" s="492"/>
      <c r="D75" s="262"/>
      <c r="E75" s="140"/>
      <c r="F75" s="12"/>
      <c r="G75" s="312"/>
      <c r="H75" s="12"/>
      <c r="I75" s="312"/>
      <c r="P75" s="188">
        <f t="shared" si="1"/>
        <v>0</v>
      </c>
    </row>
    <row r="76" spans="1:16" ht="12" customHeight="1">
      <c r="A76" s="313"/>
      <c r="G76" s="314"/>
      <c r="H76" s="24"/>
      <c r="I76" s="314"/>
      <c r="P76" s="188">
        <f t="shared" si="1"/>
        <v>0</v>
      </c>
    </row>
    <row r="77" spans="1:16" ht="24" customHeight="1">
      <c r="A77" s="220" t="s">
        <v>351</v>
      </c>
      <c r="B77" s="20" t="s">
        <v>348</v>
      </c>
      <c r="C77" s="25" t="s">
        <v>352</v>
      </c>
      <c r="D77" s="45" t="s">
        <v>451</v>
      </c>
      <c r="E77" s="135">
        <v>38.33</v>
      </c>
      <c r="F77" s="213">
        <v>5850</v>
      </c>
      <c r="G77" s="274"/>
      <c r="H77" s="305">
        <f>+E77*F77</f>
        <v>224230.5</v>
      </c>
      <c r="I77" s="276">
        <f>+E77*G77</f>
        <v>0</v>
      </c>
      <c r="M77" s="277"/>
      <c r="P77" s="188">
        <f>+H77/239.64-I77</f>
        <v>935.697295943916</v>
      </c>
    </row>
    <row r="78" spans="1:16" ht="12" customHeight="1">
      <c r="A78" s="313"/>
      <c r="G78" s="314"/>
      <c r="H78" s="148"/>
      <c r="I78" s="314"/>
      <c r="P78" s="188"/>
    </row>
    <row r="79" spans="1:16" ht="24" customHeight="1">
      <c r="A79" s="220" t="s">
        <v>402</v>
      </c>
      <c r="B79" s="20" t="s">
        <v>348</v>
      </c>
      <c r="C79" s="25" t="s">
        <v>403</v>
      </c>
      <c r="D79" s="45"/>
      <c r="E79" s="135"/>
      <c r="F79" s="213"/>
      <c r="G79" s="274"/>
      <c r="H79" s="305"/>
      <c r="I79" s="276"/>
      <c r="M79" s="277"/>
      <c r="P79" s="188">
        <f t="shared" si="1"/>
        <v>0</v>
      </c>
    </row>
    <row r="80" spans="1:16" ht="12" customHeight="1">
      <c r="A80" s="220"/>
      <c r="B80" s="20"/>
      <c r="C80" s="391" t="s">
        <v>404</v>
      </c>
      <c r="D80" s="45" t="s">
        <v>452</v>
      </c>
      <c r="E80" s="135">
        <v>36.81</v>
      </c>
      <c r="F80" s="213">
        <v>5850</v>
      </c>
      <c r="G80" s="274"/>
      <c r="H80" s="305">
        <f>+E80*F80</f>
        <v>215338.5</v>
      </c>
      <c r="I80" s="276">
        <f>+E80*G80</f>
        <v>0</v>
      </c>
      <c r="M80" s="277"/>
      <c r="P80" s="188"/>
    </row>
    <row r="81" spans="1:16" ht="12" customHeight="1">
      <c r="A81" s="220"/>
      <c r="B81" s="20"/>
      <c r="C81" s="391" t="s">
        <v>406</v>
      </c>
      <c r="D81" s="45" t="s">
        <v>453</v>
      </c>
      <c r="E81" s="135">
        <v>58.08</v>
      </c>
      <c r="F81" s="213">
        <v>5850</v>
      </c>
      <c r="G81" s="274"/>
      <c r="H81" s="305">
        <f>+E81*F81</f>
        <v>339768</v>
      </c>
      <c r="I81" s="276">
        <f>+E81*G81</f>
        <v>0</v>
      </c>
      <c r="M81" s="277"/>
      <c r="P81" s="188"/>
    </row>
    <row r="82" spans="1:16" ht="12" customHeight="1" thickBot="1">
      <c r="A82" s="28"/>
      <c r="B82" s="28"/>
      <c r="C82" s="28"/>
      <c r="D82" s="28"/>
      <c r="E82" s="249"/>
      <c r="F82" s="28"/>
      <c r="G82" s="215"/>
      <c r="H82" s="28"/>
      <c r="I82" s="215"/>
      <c r="M82" s="277"/>
      <c r="P82" s="188">
        <f>+H82/239.64-I82</f>
        <v>0</v>
      </c>
    </row>
    <row r="83" spans="1:16" ht="12" customHeight="1" thickTop="1">
      <c r="A83" s="27" t="s">
        <v>345</v>
      </c>
      <c r="B83" s="497" t="s">
        <v>354</v>
      </c>
      <c r="C83" s="501"/>
      <c r="D83" s="41"/>
      <c r="E83" s="280"/>
      <c r="F83" s="281"/>
      <c r="G83" s="317"/>
      <c r="H83" s="115">
        <f>SUM(H75:H82)</f>
        <v>779337</v>
      </c>
      <c r="I83" s="153">
        <f>SUM(I75:I82)</f>
        <v>0</v>
      </c>
      <c r="M83" s="277"/>
      <c r="P83" s="188">
        <f>+H83/239.64-I83</f>
        <v>3252.1156735102654</v>
      </c>
    </row>
    <row r="84" spans="5:16" ht="12" customHeight="1">
      <c r="E84" s="318"/>
      <c r="F84" s="186"/>
      <c r="G84" s="314"/>
      <c r="H84" s="319"/>
      <c r="I84" s="314"/>
      <c r="M84" s="277"/>
      <c r="P84" s="188">
        <f>+H84/239.64-I84</f>
        <v>0</v>
      </c>
    </row>
    <row r="85" spans="1:16" ht="12" customHeight="1">
      <c r="A85" s="320" t="s">
        <v>355</v>
      </c>
      <c r="B85" s="517" t="s">
        <v>356</v>
      </c>
      <c r="C85" s="518"/>
      <c r="D85" s="321"/>
      <c r="G85" s="314"/>
      <c r="H85" s="319"/>
      <c r="I85" s="314"/>
      <c r="M85" s="277"/>
      <c r="P85" s="188">
        <f>+H85/239.64-I85</f>
        <v>0</v>
      </c>
    </row>
    <row r="86" spans="2:16" ht="12" customHeight="1">
      <c r="B86" s="184"/>
      <c r="D86" s="184"/>
      <c r="G86" s="314"/>
      <c r="H86" s="319"/>
      <c r="I86" s="314"/>
      <c r="M86" s="277"/>
      <c r="P86" s="188"/>
    </row>
    <row r="87" spans="1:16" ht="34.5" customHeight="1">
      <c r="A87" s="220" t="s">
        <v>408</v>
      </c>
      <c r="B87" s="20" t="s">
        <v>358</v>
      </c>
      <c r="C87" s="322" t="s">
        <v>409</v>
      </c>
      <c r="D87" s="189" t="s">
        <v>454</v>
      </c>
      <c r="E87" s="187">
        <v>3512.8</v>
      </c>
      <c r="F87" s="213">
        <v>290</v>
      </c>
      <c r="G87" s="274"/>
      <c r="H87" s="305">
        <f>+E87*F87</f>
        <v>1018712</v>
      </c>
      <c r="I87" s="276">
        <f>+E87*G87</f>
        <v>0</v>
      </c>
      <c r="M87" s="277"/>
      <c r="P87" s="188"/>
    </row>
    <row r="88" spans="1:16" ht="12" customHeight="1" thickBot="1">
      <c r="A88" s="28"/>
      <c r="B88" s="214"/>
      <c r="C88" s="28"/>
      <c r="D88" s="214"/>
      <c r="E88" s="249"/>
      <c r="F88" s="28"/>
      <c r="G88" s="215"/>
      <c r="H88" s="216"/>
      <c r="I88" s="215"/>
      <c r="M88" s="277"/>
      <c r="P88" s="188">
        <f>+H88/239.64-I88</f>
        <v>0</v>
      </c>
    </row>
    <row r="89" spans="1:16" ht="12" customHeight="1" thickTop="1">
      <c r="A89" s="27" t="s">
        <v>355</v>
      </c>
      <c r="B89" s="497" t="s">
        <v>360</v>
      </c>
      <c r="C89" s="501"/>
      <c r="D89" s="41"/>
      <c r="E89" s="280"/>
      <c r="F89" s="281"/>
      <c r="G89" s="317"/>
      <c r="H89" s="115">
        <f>SUM(H86:H88)</f>
        <v>1018712</v>
      </c>
      <c r="I89" s="153">
        <f>SUM(I86:I88)</f>
        <v>0</v>
      </c>
      <c r="M89" s="277"/>
      <c r="P89" s="188">
        <f>+H89/239.64-I89</f>
        <v>4251.009848105492</v>
      </c>
    </row>
    <row r="90" spans="2:16" ht="12" customHeight="1">
      <c r="B90" s="184"/>
      <c r="D90" s="184"/>
      <c r="E90" s="318"/>
      <c r="F90" s="186"/>
      <c r="G90" s="314"/>
      <c r="H90" s="319"/>
      <c r="I90" s="314"/>
      <c r="P90" s="188">
        <f>+H90/239.64-I90</f>
        <v>0</v>
      </c>
    </row>
    <row r="91" spans="1:16" ht="12" customHeight="1">
      <c r="A91" s="197" t="s">
        <v>361</v>
      </c>
      <c r="B91" s="491" t="s">
        <v>362</v>
      </c>
      <c r="C91" s="492"/>
      <c r="D91" s="184"/>
      <c r="G91" s="314"/>
      <c r="H91" s="319"/>
      <c r="I91" s="314"/>
      <c r="P91" s="188">
        <f>+H91/239.64-I91</f>
        <v>0</v>
      </c>
    </row>
    <row r="92" spans="1:16" ht="12" customHeight="1">
      <c r="A92" s="197"/>
      <c r="B92" s="51"/>
      <c r="C92" s="34"/>
      <c r="D92" s="184"/>
      <c r="G92" s="314"/>
      <c r="H92" s="392"/>
      <c r="I92" s="314"/>
      <c r="P92" s="188"/>
    </row>
    <row r="93" spans="1:25" ht="59.25" customHeight="1">
      <c r="A93" s="220" t="s">
        <v>363</v>
      </c>
      <c r="B93" s="237" t="s">
        <v>331</v>
      </c>
      <c r="C93" s="192" t="s">
        <v>364</v>
      </c>
      <c r="D93" s="325" t="s">
        <v>455</v>
      </c>
      <c r="E93" s="187">
        <v>88.37</v>
      </c>
      <c r="F93" s="213">
        <v>25500</v>
      </c>
      <c r="G93" s="326"/>
      <c r="H93" s="305">
        <f>+E93*F93</f>
        <v>2253435</v>
      </c>
      <c r="I93" s="327">
        <f>+E93*G93</f>
        <v>0</v>
      </c>
      <c r="U93" s="399"/>
      <c r="V93" s="321"/>
      <c r="W93" s="321"/>
      <c r="X93" s="321"/>
      <c r="Y93" s="321"/>
    </row>
    <row r="94" spans="1:25" ht="12" customHeight="1">
      <c r="A94" s="220"/>
      <c r="B94" s="237"/>
      <c r="C94" s="192"/>
      <c r="D94" s="325"/>
      <c r="E94" s="187"/>
      <c r="F94" s="213"/>
      <c r="G94" s="326"/>
      <c r="H94" s="305"/>
      <c r="I94" s="327"/>
      <c r="U94" s="321"/>
      <c r="V94" s="321"/>
      <c r="W94" s="321"/>
      <c r="X94" s="321"/>
      <c r="Y94" s="321"/>
    </row>
    <row r="95" spans="1:25" ht="36" customHeight="1">
      <c r="A95" s="220" t="s">
        <v>412</v>
      </c>
      <c r="B95" s="130" t="s">
        <v>331</v>
      </c>
      <c r="C95" s="25" t="s">
        <v>413</v>
      </c>
      <c r="D95" s="189" t="s">
        <v>456</v>
      </c>
      <c r="E95" s="187">
        <v>36.6</v>
      </c>
      <c r="F95" s="213">
        <v>27500</v>
      </c>
      <c r="G95" s="274"/>
      <c r="H95" s="305">
        <f>+E95*F95</f>
        <v>1006500</v>
      </c>
      <c r="I95" s="276">
        <f>+E95*G95</f>
        <v>0</v>
      </c>
      <c r="M95" t="s">
        <v>415</v>
      </c>
      <c r="P95" s="188">
        <f>+H95/239.64-I95</f>
        <v>4200.050075112669</v>
      </c>
      <c r="U95" s="321"/>
      <c r="V95" s="321"/>
      <c r="W95" s="321"/>
      <c r="X95" s="321"/>
      <c r="Y95" s="321"/>
    </row>
    <row r="96" spans="1:25" ht="12" customHeight="1">
      <c r="A96" s="220"/>
      <c r="B96" s="130"/>
      <c r="C96" s="25"/>
      <c r="D96" s="189"/>
      <c r="E96" s="324"/>
      <c r="F96" s="213"/>
      <c r="G96" s="274"/>
      <c r="H96" s="305"/>
      <c r="I96" s="276"/>
      <c r="P96" s="188"/>
      <c r="U96" s="321"/>
      <c r="V96" s="321"/>
      <c r="W96" s="321"/>
      <c r="X96" s="321"/>
      <c r="Y96" s="321"/>
    </row>
    <row r="97" spans="1:25" ht="24" customHeight="1">
      <c r="A97" s="393" t="s">
        <v>416</v>
      </c>
      <c r="B97" s="237" t="s">
        <v>331</v>
      </c>
      <c r="C97" s="192" t="s">
        <v>417</v>
      </c>
      <c r="D97" s="189"/>
      <c r="E97" s="394">
        <v>36.6</v>
      </c>
      <c r="F97" s="213">
        <v>1320</v>
      </c>
      <c r="G97" s="326"/>
      <c r="H97" s="305">
        <f>+E97*F97</f>
        <v>48312</v>
      </c>
      <c r="I97" s="327">
        <f>+E97*G97</f>
        <v>0</v>
      </c>
      <c r="U97" s="321"/>
      <c r="V97" s="321"/>
      <c r="W97" s="321"/>
      <c r="X97" s="321"/>
      <c r="Y97" s="321"/>
    </row>
    <row r="98" spans="1:25" ht="12.75" customHeight="1">
      <c r="A98" s="220"/>
      <c r="B98" s="237"/>
      <c r="C98" s="192"/>
      <c r="D98" s="189"/>
      <c r="E98" s="324"/>
      <c r="F98" s="213"/>
      <c r="G98" s="326"/>
      <c r="H98" s="305"/>
      <c r="I98" s="327"/>
      <c r="U98" s="321"/>
      <c r="V98" s="321"/>
      <c r="W98" s="321"/>
      <c r="X98" s="321"/>
      <c r="Y98" s="321"/>
    </row>
    <row r="99" spans="1:25" ht="24" customHeight="1">
      <c r="A99" s="393" t="s">
        <v>418</v>
      </c>
      <c r="B99" s="237" t="s">
        <v>331</v>
      </c>
      <c r="C99" s="192" t="s">
        <v>419</v>
      </c>
      <c r="D99" s="189"/>
      <c r="E99" s="394">
        <v>36.6</v>
      </c>
      <c r="F99" s="213">
        <v>1180</v>
      </c>
      <c r="G99" s="326"/>
      <c r="H99" s="305">
        <f>+E99*F99</f>
        <v>43188</v>
      </c>
      <c r="I99" s="327">
        <f>+E99*G99</f>
        <v>0</v>
      </c>
      <c r="U99" s="321"/>
      <c r="V99" s="321"/>
      <c r="W99" s="321"/>
      <c r="X99" s="321"/>
      <c r="Y99" s="321"/>
    </row>
    <row r="100" spans="1:25" ht="12" customHeight="1">
      <c r="A100" s="393"/>
      <c r="B100" s="237"/>
      <c r="C100" s="192"/>
      <c r="D100" s="189"/>
      <c r="E100" s="187"/>
      <c r="F100" s="213"/>
      <c r="G100" s="326"/>
      <c r="H100" s="305"/>
      <c r="I100" s="327"/>
      <c r="U100" s="321"/>
      <c r="V100" s="321"/>
      <c r="W100" s="321"/>
      <c r="X100" s="321"/>
      <c r="Y100" s="321"/>
    </row>
    <row r="101" spans="1:25" ht="24" customHeight="1">
      <c r="A101" s="220" t="s">
        <v>420</v>
      </c>
      <c r="B101" s="237" t="s">
        <v>331</v>
      </c>
      <c r="C101" s="192" t="s">
        <v>421</v>
      </c>
      <c r="D101" s="189"/>
      <c r="E101" s="394">
        <v>36.6</v>
      </c>
      <c r="F101" s="213">
        <v>1540</v>
      </c>
      <c r="G101" s="326"/>
      <c r="H101" s="305">
        <f>+E101*F101</f>
        <v>56364</v>
      </c>
      <c r="I101" s="327">
        <f>+E101*G101</f>
        <v>0</v>
      </c>
      <c r="U101" s="321"/>
      <c r="V101" s="321"/>
      <c r="W101" s="321"/>
      <c r="X101" s="321"/>
      <c r="Y101" s="321"/>
    </row>
    <row r="102" spans="1:25" ht="12" customHeight="1">
      <c r="A102" s="220"/>
      <c r="B102" s="237"/>
      <c r="C102" s="192"/>
      <c r="D102" s="189"/>
      <c r="E102" s="324"/>
      <c r="F102" s="213"/>
      <c r="G102" s="326"/>
      <c r="H102" s="305"/>
      <c r="I102" s="327"/>
      <c r="U102" s="321"/>
      <c r="V102" s="321"/>
      <c r="W102" s="321"/>
      <c r="X102" s="321"/>
      <c r="Y102" s="321"/>
    </row>
    <row r="103" spans="1:25" ht="24" customHeight="1">
      <c r="A103" s="220" t="s">
        <v>422</v>
      </c>
      <c r="B103" s="237" t="s">
        <v>331</v>
      </c>
      <c r="C103" s="192" t="s">
        <v>423</v>
      </c>
      <c r="D103" s="189"/>
      <c r="E103" s="394">
        <v>36.6</v>
      </c>
      <c r="F103" s="213">
        <v>2340</v>
      </c>
      <c r="G103" s="326"/>
      <c r="H103" s="305">
        <f>+E103*F103</f>
        <v>85644</v>
      </c>
      <c r="I103" s="327">
        <f>+E103*G103</f>
        <v>0</v>
      </c>
      <c r="U103" s="321"/>
      <c r="V103" s="321"/>
      <c r="W103" s="321"/>
      <c r="X103" s="399"/>
      <c r="Y103" s="321"/>
    </row>
    <row r="104" spans="1:25" ht="12" customHeight="1" thickBot="1">
      <c r="A104" s="28"/>
      <c r="B104" s="214"/>
      <c r="C104" s="28"/>
      <c r="D104" s="214"/>
      <c r="E104" s="249"/>
      <c r="F104" s="28"/>
      <c r="G104" s="215"/>
      <c r="H104" s="216"/>
      <c r="I104" s="215"/>
      <c r="K104" t="s">
        <v>369</v>
      </c>
      <c r="L104" s="328">
        <f>SUM(E95:E103)</f>
        <v>183</v>
      </c>
      <c r="M104" s="329" t="s">
        <v>331</v>
      </c>
      <c r="P104" s="188">
        <f>+H104/239.64-I104</f>
        <v>0</v>
      </c>
      <c r="U104" s="321"/>
      <c r="V104" s="321"/>
      <c r="W104" s="321"/>
      <c r="X104" s="321"/>
      <c r="Y104" s="321"/>
    </row>
    <row r="105" spans="1:16" ht="12" customHeight="1" thickTop="1">
      <c r="A105" s="27" t="s">
        <v>361</v>
      </c>
      <c r="B105" s="497" t="s">
        <v>370</v>
      </c>
      <c r="C105" s="501"/>
      <c r="D105" s="41"/>
      <c r="E105" s="280"/>
      <c r="F105" s="281"/>
      <c r="G105" s="317"/>
      <c r="H105" s="115">
        <f>SUM(H92:H103)</f>
        <v>3493443</v>
      </c>
      <c r="I105" s="153">
        <f>SUM(I92:I103)</f>
        <v>0</v>
      </c>
      <c r="J105" s="330"/>
      <c r="K105" t="s">
        <v>371</v>
      </c>
      <c r="L105" s="305">
        <f>SUM('[1]PZ1-rek'!F9)</f>
        <v>46524.98825738608</v>
      </c>
      <c r="M105" t="s">
        <v>372</v>
      </c>
      <c r="N105" s="331">
        <f>+L105*239.64</f>
        <v>11149248.186</v>
      </c>
      <c r="P105" s="188">
        <f>+H105/239.64-I105</f>
        <v>14577.879318978468</v>
      </c>
    </row>
    <row r="106" spans="1:16" ht="12" customHeight="1">
      <c r="A106" s="14"/>
      <c r="B106" s="122"/>
      <c r="C106" s="127"/>
      <c r="D106" s="395"/>
      <c r="E106" s="360"/>
      <c r="F106" s="3"/>
      <c r="G106" s="396"/>
      <c r="H106" s="131"/>
      <c r="I106" s="172"/>
      <c r="J106" s="330"/>
      <c r="L106" s="397"/>
      <c r="N106" s="331"/>
      <c r="P106" s="188"/>
    </row>
    <row r="107" spans="1:16" ht="12" customHeight="1">
      <c r="A107" s="197" t="s">
        <v>373</v>
      </c>
      <c r="B107" s="517" t="s">
        <v>374</v>
      </c>
      <c r="C107" s="518"/>
      <c r="D107" s="332"/>
      <c r="E107" s="333"/>
      <c r="F107" s="213"/>
      <c r="G107" s="334"/>
      <c r="H107" s="213"/>
      <c r="I107" s="334"/>
      <c r="K107" t="s">
        <v>375</v>
      </c>
      <c r="L107" t="e">
        <f>+L104/#REF!</f>
        <v>#REF!</v>
      </c>
      <c r="M107" t="s">
        <v>376</v>
      </c>
      <c r="N107" s="331" t="e">
        <f>+L107*239.64</f>
        <v>#REF!</v>
      </c>
      <c r="P107" s="188"/>
    </row>
    <row r="108" spans="1:16" ht="12" customHeight="1">
      <c r="A108" s="220"/>
      <c r="B108" s="184"/>
      <c r="C108" s="316"/>
      <c r="D108" s="332"/>
      <c r="E108" s="333"/>
      <c r="F108" s="213"/>
      <c r="G108" s="334"/>
      <c r="H108" s="213"/>
      <c r="I108" s="334"/>
      <c r="K108" t="s">
        <v>377</v>
      </c>
      <c r="L108" s="329">
        <v>11.65</v>
      </c>
      <c r="M108" s="329" t="s">
        <v>378</v>
      </c>
      <c r="P108" s="188"/>
    </row>
    <row r="109" spans="1:16" ht="14.25" customHeight="1">
      <c r="A109" s="220" t="s">
        <v>424</v>
      </c>
      <c r="B109" s="235" t="s">
        <v>348</v>
      </c>
      <c r="C109" s="332" t="s">
        <v>425</v>
      </c>
      <c r="D109" s="189" t="s">
        <v>457</v>
      </c>
      <c r="E109" s="187">
        <v>69.6</v>
      </c>
      <c r="F109" s="335">
        <f>239.64*5</f>
        <v>1198.1999999999998</v>
      </c>
      <c r="G109" s="274"/>
      <c r="H109" s="305">
        <f>+E109*F109</f>
        <v>83394.71999999999</v>
      </c>
      <c r="I109" s="276">
        <f>+E109*G109</f>
        <v>0</v>
      </c>
      <c r="N109" s="331"/>
      <c r="P109" s="188"/>
    </row>
    <row r="110" spans="1:16" ht="14.25" customHeight="1">
      <c r="A110" s="220"/>
      <c r="B110" s="398"/>
      <c r="C110" s="332"/>
      <c r="D110" s="323"/>
      <c r="E110" s="324"/>
      <c r="F110" s="335"/>
      <c r="G110" s="274"/>
      <c r="H110" s="305"/>
      <c r="I110" s="276"/>
      <c r="N110" s="331"/>
      <c r="P110" s="188"/>
    </row>
    <row r="111" spans="1:16" ht="81.75" customHeight="1">
      <c r="A111" s="220" t="s">
        <v>379</v>
      </c>
      <c r="B111" s="237" t="s">
        <v>331</v>
      </c>
      <c r="C111" s="332" t="s">
        <v>582</v>
      </c>
      <c r="D111" s="325" t="s">
        <v>458</v>
      </c>
      <c r="E111" s="187">
        <v>147.5</v>
      </c>
      <c r="F111" s="335">
        <f>98*239.64</f>
        <v>23484.719999999998</v>
      </c>
      <c r="G111" s="274"/>
      <c r="H111" s="305">
        <f>+E111*F111</f>
        <v>3463996.1999999997</v>
      </c>
      <c r="I111" s="276">
        <f>+E111*G111</f>
        <v>0</v>
      </c>
      <c r="N111" s="331"/>
      <c r="P111" s="188"/>
    </row>
    <row r="112" spans="1:16" ht="12" customHeight="1" thickBot="1">
      <c r="A112" s="336"/>
      <c r="B112" s="337"/>
      <c r="C112" s="338"/>
      <c r="D112" s="339"/>
      <c r="E112" s="340"/>
      <c r="F112" s="341"/>
      <c r="G112" s="342"/>
      <c r="H112" s="343"/>
      <c r="I112" s="344"/>
      <c r="P112" s="188"/>
    </row>
    <row r="113" spans="1:16" ht="12" customHeight="1" thickTop="1">
      <c r="A113" s="27" t="s">
        <v>373</v>
      </c>
      <c r="B113" s="497" t="s">
        <v>381</v>
      </c>
      <c r="C113" s="501"/>
      <c r="D113" s="41"/>
      <c r="E113" s="280"/>
      <c r="F113" s="281"/>
      <c r="G113" s="317"/>
      <c r="H113" s="115">
        <f>SUM(H108:H112)</f>
        <v>3547390.92</v>
      </c>
      <c r="I113" s="153">
        <f>SUM(I108:I112)</f>
        <v>0</v>
      </c>
      <c r="P113" s="188"/>
    </row>
    <row r="114" spans="2:16" ht="12" customHeight="1">
      <c r="B114" s="184"/>
      <c r="D114" s="184"/>
      <c r="E114" s="318"/>
      <c r="F114" s="186"/>
      <c r="G114" s="314"/>
      <c r="H114" s="319"/>
      <c r="I114" s="314"/>
      <c r="P114" s="188">
        <f>+H114/239.64-I114</f>
        <v>0</v>
      </c>
    </row>
    <row r="115" spans="1:16" s="306" customFormat="1" ht="12" customHeight="1">
      <c r="A115" s="197" t="s">
        <v>382</v>
      </c>
      <c r="B115" s="517" t="s">
        <v>383</v>
      </c>
      <c r="C115" s="518"/>
      <c r="D115" s="332"/>
      <c r="E115" s="333"/>
      <c r="F115" s="213"/>
      <c r="G115" s="334"/>
      <c r="H115" s="213"/>
      <c r="I115" s="334"/>
      <c r="P115" s="345">
        <f>+H115/239.64-I115</f>
        <v>0</v>
      </c>
    </row>
    <row r="116" spans="1:16" ht="12" customHeight="1">
      <c r="A116" s="220"/>
      <c r="B116" s="184"/>
      <c r="C116" s="316"/>
      <c r="D116" s="332"/>
      <c r="E116" s="333"/>
      <c r="F116" s="213"/>
      <c r="G116" s="334"/>
      <c r="H116" s="213"/>
      <c r="I116" s="334"/>
      <c r="P116" s="188">
        <f>+H116/239.64-I116</f>
        <v>0</v>
      </c>
    </row>
    <row r="117" spans="1:16" ht="21.75" customHeight="1">
      <c r="A117" s="220" t="s">
        <v>384</v>
      </c>
      <c r="B117" s="235" t="s">
        <v>348</v>
      </c>
      <c r="C117" s="315" t="s">
        <v>385</v>
      </c>
      <c r="D117" s="189" t="s">
        <v>459</v>
      </c>
      <c r="E117" s="187">
        <v>41.26</v>
      </c>
      <c r="F117" s="335">
        <v>950</v>
      </c>
      <c r="G117" s="274"/>
      <c r="H117" s="305">
        <f>+E117*F117</f>
        <v>39197</v>
      </c>
      <c r="I117" s="276">
        <f>+E117*G117</f>
        <v>0</v>
      </c>
      <c r="J117" s="306"/>
      <c r="P117" s="188"/>
    </row>
    <row r="118" spans="1:16" ht="12" customHeight="1">
      <c r="A118" s="220"/>
      <c r="B118" s="184"/>
      <c r="C118" s="316"/>
      <c r="D118" s="346"/>
      <c r="E118" s="324"/>
      <c r="G118" s="314"/>
      <c r="H118" s="24"/>
      <c r="I118" s="314"/>
      <c r="P118" s="188"/>
    </row>
    <row r="119" spans="1:16" ht="24" customHeight="1">
      <c r="A119" s="220" t="s">
        <v>387</v>
      </c>
      <c r="B119" s="235" t="s">
        <v>378</v>
      </c>
      <c r="C119" s="25" t="s">
        <v>388</v>
      </c>
      <c r="D119" s="346" t="s">
        <v>460</v>
      </c>
      <c r="E119" s="324">
        <v>53.85</v>
      </c>
      <c r="F119" s="335">
        <v>2600</v>
      </c>
      <c r="G119" s="274"/>
      <c r="H119" s="305">
        <f>+E119*F119</f>
        <v>140010</v>
      </c>
      <c r="I119" s="276">
        <f>+E119*G119</f>
        <v>0</v>
      </c>
      <c r="P119" s="188"/>
    </row>
    <row r="120" spans="1:16" ht="12" customHeight="1">
      <c r="A120" s="220"/>
      <c r="B120" s="184"/>
      <c r="C120" s="316"/>
      <c r="D120" s="346"/>
      <c r="E120" s="324"/>
      <c r="G120" s="314"/>
      <c r="H120" s="148"/>
      <c r="I120" s="314"/>
      <c r="P120" s="188"/>
    </row>
    <row r="121" spans="1:16" ht="23.25" customHeight="1">
      <c r="A121" s="220" t="s">
        <v>390</v>
      </c>
      <c r="B121" s="235" t="s">
        <v>378</v>
      </c>
      <c r="C121" s="25" t="s">
        <v>391</v>
      </c>
      <c r="D121" s="346" t="s">
        <v>461</v>
      </c>
      <c r="E121" s="324">
        <v>46.28</v>
      </c>
      <c r="F121" s="335">
        <v>2300</v>
      </c>
      <c r="G121" s="274"/>
      <c r="H121" s="305">
        <f>+E121*F121</f>
        <v>106444</v>
      </c>
      <c r="I121" s="276">
        <f>+E121*G121</f>
        <v>0</v>
      </c>
      <c r="P121" s="188"/>
    </row>
    <row r="122" spans="1:16" ht="12" customHeight="1" thickBot="1">
      <c r="A122" s="336"/>
      <c r="B122" s="337"/>
      <c r="C122" s="338"/>
      <c r="D122" s="339"/>
      <c r="E122" s="340"/>
      <c r="F122" s="341"/>
      <c r="G122" s="342"/>
      <c r="H122" s="343"/>
      <c r="I122" s="344"/>
      <c r="P122" s="188">
        <f>+H122/239.64-I122</f>
        <v>0</v>
      </c>
    </row>
    <row r="123" spans="1:16" ht="12" customHeight="1" thickTop="1">
      <c r="A123" s="27" t="s">
        <v>382</v>
      </c>
      <c r="B123" s="497" t="s">
        <v>393</v>
      </c>
      <c r="C123" s="501"/>
      <c r="D123" s="41"/>
      <c r="E123" s="280"/>
      <c r="F123" s="281"/>
      <c r="G123" s="317"/>
      <c r="H123" s="115">
        <f>SUM(H116:H122)</f>
        <v>285651</v>
      </c>
      <c r="I123" s="153">
        <f>SUM(I116:I122)</f>
        <v>0</v>
      </c>
      <c r="P123" s="188">
        <f>+H123/239.64-I123</f>
        <v>1192.0005007511268</v>
      </c>
    </row>
    <row r="124" spans="1:16" ht="6" customHeight="1" thickBot="1">
      <c r="A124" s="349"/>
      <c r="D124" s="291"/>
      <c r="E124" s="141"/>
      <c r="F124" s="291"/>
      <c r="G124" s="79"/>
      <c r="H124"/>
      <c r="I124" s="350"/>
      <c r="P124" s="188">
        <f>+H124/239.64-I124</f>
        <v>0</v>
      </c>
    </row>
    <row r="125" spans="1:16" ht="15" customHeight="1" thickBot="1">
      <c r="A125" s="120" t="s">
        <v>343</v>
      </c>
      <c r="B125" s="502" t="s">
        <v>394</v>
      </c>
      <c r="C125" s="535"/>
      <c r="D125" s="297"/>
      <c r="E125" s="510"/>
      <c r="F125" s="536"/>
      <c r="G125" s="163"/>
      <c r="H125" s="163">
        <f>H83+H89+H105+H113+H123</f>
        <v>9124533.92</v>
      </c>
      <c r="I125" s="164">
        <f>I83+I89+I105+I113+I123</f>
        <v>0</v>
      </c>
      <c r="P125" s="188">
        <f>+H125/239.64-I125</f>
        <v>38076.00534134535</v>
      </c>
    </row>
    <row r="126" spans="1:16" ht="15" customHeight="1">
      <c r="A126" s="170"/>
      <c r="B126" s="165"/>
      <c r="C126" s="351"/>
      <c r="D126" s="352"/>
      <c r="E126" s="353"/>
      <c r="F126" s="354"/>
      <c r="G126" s="355"/>
      <c r="H126" s="355"/>
      <c r="I126" s="356"/>
      <c r="P126" s="188"/>
    </row>
    <row r="127" spans="1:126" ht="15" customHeight="1">
      <c r="A127" s="19" t="s">
        <v>5</v>
      </c>
      <c r="B127" s="494" t="s">
        <v>7</v>
      </c>
      <c r="C127" s="495"/>
      <c r="D127" s="292"/>
      <c r="E127" s="298"/>
      <c r="F127" s="299"/>
      <c r="G127" s="299"/>
      <c r="H127" s="268"/>
      <c r="I127" s="357"/>
      <c r="J127" s="301"/>
      <c r="K127" s="301"/>
      <c r="L127" s="301"/>
      <c r="M127" s="301"/>
      <c r="N127" s="301"/>
      <c r="O127" s="301"/>
      <c r="P127" s="188"/>
      <c r="Q127" s="301"/>
      <c r="R127" s="301"/>
      <c r="S127" s="301"/>
      <c r="T127" s="301"/>
      <c r="U127" s="301"/>
      <c r="V127" s="301"/>
      <c r="W127" s="301"/>
      <c r="X127" s="301"/>
      <c r="Y127" s="301"/>
      <c r="Z127" s="301"/>
      <c r="AA127" s="301"/>
      <c r="AB127" s="301"/>
      <c r="AC127" s="301"/>
      <c r="AD127" s="301"/>
      <c r="AE127" s="301"/>
      <c r="AF127" s="301"/>
      <c r="AG127" s="301"/>
      <c r="AH127" s="301"/>
      <c r="AI127" s="301"/>
      <c r="AJ127" s="301"/>
      <c r="AK127" s="301"/>
      <c r="AL127" s="301"/>
      <c r="AM127" s="301"/>
      <c r="AN127" s="301"/>
      <c r="AO127" s="301"/>
      <c r="AP127" s="301"/>
      <c r="AQ127" s="301"/>
      <c r="AR127" s="301"/>
      <c r="AS127" s="301"/>
      <c r="AT127" s="301"/>
      <c r="AU127" s="301"/>
      <c r="AV127" s="301"/>
      <c r="AW127" s="301"/>
      <c r="AX127" s="301"/>
      <c r="AY127" s="301"/>
      <c r="AZ127" s="301"/>
      <c r="BA127" s="301"/>
      <c r="BB127" s="301"/>
      <c r="BC127" s="301"/>
      <c r="BD127" s="301"/>
      <c r="BE127" s="301"/>
      <c r="BF127" s="301"/>
      <c r="BG127" s="301"/>
      <c r="BH127" s="301"/>
      <c r="BI127" s="301"/>
      <c r="BJ127" s="301"/>
      <c r="BK127" s="301"/>
      <c r="BL127" s="301"/>
      <c r="BM127" s="301"/>
      <c r="BN127" s="301"/>
      <c r="BO127" s="301"/>
      <c r="BP127" s="301"/>
      <c r="BQ127" s="301"/>
      <c r="BR127" s="301"/>
      <c r="BS127" s="301"/>
      <c r="BT127" s="301"/>
      <c r="BU127" s="301"/>
      <c r="BV127" s="301"/>
      <c r="BW127" s="301"/>
      <c r="BX127" s="301"/>
      <c r="BY127" s="301"/>
      <c r="BZ127" s="301"/>
      <c r="CA127" s="301"/>
      <c r="CB127" s="301"/>
      <c r="CC127" s="301"/>
      <c r="CD127" s="301"/>
      <c r="CE127" s="301"/>
      <c r="CF127" s="301"/>
      <c r="CG127" s="301"/>
      <c r="CH127" s="301"/>
      <c r="CI127" s="301"/>
      <c r="CJ127" s="301"/>
      <c r="CK127" s="301"/>
      <c r="CL127" s="301"/>
      <c r="CM127" s="301"/>
      <c r="CN127" s="301"/>
      <c r="CO127" s="301"/>
      <c r="CP127" s="301"/>
      <c r="CQ127" s="301"/>
      <c r="CR127" s="301"/>
      <c r="CS127" s="301"/>
      <c r="CT127" s="301"/>
      <c r="CU127" s="301"/>
      <c r="CV127" s="301"/>
      <c r="CW127" s="301"/>
      <c r="CX127" s="301"/>
      <c r="CY127" s="301"/>
      <c r="CZ127" s="301"/>
      <c r="DA127" s="301"/>
      <c r="DB127" s="301"/>
      <c r="DC127" s="301"/>
      <c r="DD127" s="301"/>
      <c r="DE127" s="301"/>
      <c r="DF127" s="301"/>
      <c r="DG127" s="301"/>
      <c r="DH127" s="301"/>
      <c r="DI127" s="301"/>
      <c r="DJ127" s="301"/>
      <c r="DK127" s="301"/>
      <c r="DL127" s="301"/>
      <c r="DM127" s="301"/>
      <c r="DN127" s="301"/>
      <c r="DO127" s="301"/>
      <c r="DP127" s="301"/>
      <c r="DQ127" s="301"/>
      <c r="DR127" s="301"/>
      <c r="DS127" s="301"/>
      <c r="DT127" s="301"/>
      <c r="DU127" s="301"/>
      <c r="DV127" s="301"/>
    </row>
    <row r="128" spans="4:16" ht="12" customHeight="1">
      <c r="D128" s="291"/>
      <c r="E128" s="141"/>
      <c r="F128" s="291"/>
      <c r="G128" s="291"/>
      <c r="I128" s="148"/>
      <c r="P128" s="188"/>
    </row>
    <row r="129" spans="1:126" ht="15" customHeight="1">
      <c r="A129" s="14"/>
      <c r="B129" s="358"/>
      <c r="C129" s="359" t="s">
        <v>395</v>
      </c>
      <c r="D129" s="272"/>
      <c r="E129" s="360"/>
      <c r="F129" s="3"/>
      <c r="G129" s="3"/>
      <c r="H129" s="131"/>
      <c r="I129" s="172"/>
      <c r="J129" s="282"/>
      <c r="K129" s="282"/>
      <c r="L129" s="10"/>
      <c r="M129" s="286"/>
      <c r="N129" s="301"/>
      <c r="O129" s="301"/>
      <c r="P129" s="188"/>
      <c r="Q129" s="301"/>
      <c r="R129" s="301"/>
      <c r="S129" s="301"/>
      <c r="T129" s="301"/>
      <c r="U129" s="301"/>
      <c r="V129" s="301"/>
      <c r="W129" s="301"/>
      <c r="X129" s="301"/>
      <c r="Y129" s="301"/>
      <c r="Z129" s="301"/>
      <c r="AA129" s="301"/>
      <c r="AB129" s="301"/>
      <c r="AC129" s="301"/>
      <c r="AD129" s="301"/>
      <c r="AE129" s="301"/>
      <c r="AF129" s="301"/>
      <c r="AG129" s="301"/>
      <c r="AH129" s="301"/>
      <c r="AI129" s="301"/>
      <c r="AJ129" s="301"/>
      <c r="AK129" s="301"/>
      <c r="AL129" s="301"/>
      <c r="AM129" s="301"/>
      <c r="AN129" s="301"/>
      <c r="AO129" s="301"/>
      <c r="AP129" s="301"/>
      <c r="AQ129" s="301"/>
      <c r="AR129" s="301"/>
      <c r="AS129" s="301"/>
      <c r="AT129" s="301"/>
      <c r="AU129" s="301"/>
      <c r="AV129" s="301"/>
      <c r="AW129" s="301"/>
      <c r="AX129" s="301"/>
      <c r="AY129" s="301"/>
      <c r="AZ129" s="301"/>
      <c r="BA129" s="301"/>
      <c r="BB129" s="301"/>
      <c r="BC129" s="301"/>
      <c r="BD129" s="301"/>
      <c r="BE129" s="301"/>
      <c r="BF129" s="301"/>
      <c r="BG129" s="301"/>
      <c r="BH129" s="301"/>
      <c r="BI129" s="301"/>
      <c r="BJ129" s="301"/>
      <c r="BK129" s="301"/>
      <c r="BL129" s="301"/>
      <c r="BM129" s="301"/>
      <c r="BN129" s="301"/>
      <c r="BO129" s="301"/>
      <c r="BP129" s="301"/>
      <c r="BQ129" s="301"/>
      <c r="BR129" s="301"/>
      <c r="BS129" s="301"/>
      <c r="BT129" s="301"/>
      <c r="BU129" s="301"/>
      <c r="BV129" s="301"/>
      <c r="BW129" s="301"/>
      <c r="BX129" s="301"/>
      <c r="BY129" s="301"/>
      <c r="BZ129" s="301"/>
      <c r="CA129" s="301"/>
      <c r="CB129" s="301"/>
      <c r="CC129" s="301"/>
      <c r="CD129" s="301"/>
      <c r="CE129" s="301"/>
      <c r="CF129" s="301"/>
      <c r="CG129" s="301"/>
      <c r="CH129" s="301"/>
      <c r="CI129" s="301"/>
      <c r="CJ129" s="301"/>
      <c r="CK129" s="301"/>
      <c r="CL129" s="301"/>
      <c r="CM129" s="301"/>
      <c r="CN129" s="301"/>
      <c r="CO129" s="301"/>
      <c r="CP129" s="301"/>
      <c r="CQ129" s="301"/>
      <c r="CR129" s="301"/>
      <c r="CS129" s="301"/>
      <c r="CT129" s="301"/>
      <c r="CU129" s="301"/>
      <c r="CV129" s="301"/>
      <c r="CW129" s="301"/>
      <c r="CX129" s="301"/>
      <c r="CY129" s="301"/>
      <c r="CZ129" s="301"/>
      <c r="DA129" s="301"/>
      <c r="DB129" s="301"/>
      <c r="DC129" s="301"/>
      <c r="DD129" s="301"/>
      <c r="DE129" s="301"/>
      <c r="DF129" s="301"/>
      <c r="DG129" s="301"/>
      <c r="DH129" s="301"/>
      <c r="DI129" s="301"/>
      <c r="DJ129" s="301"/>
      <c r="DK129" s="301"/>
      <c r="DL129" s="301"/>
      <c r="DM129" s="301"/>
      <c r="DN129" s="301"/>
      <c r="DO129" s="301"/>
      <c r="DP129" s="301"/>
      <c r="DQ129" s="301"/>
      <c r="DR129" s="301"/>
      <c r="DS129" s="301"/>
      <c r="DT129" s="301"/>
      <c r="DU129" s="301"/>
      <c r="DV129" s="301"/>
    </row>
    <row r="130" spans="4:16" ht="12" customHeight="1" thickBot="1">
      <c r="D130" s="285"/>
      <c r="E130" s="141"/>
      <c r="F130" s="285"/>
      <c r="G130" s="285"/>
      <c r="I130" s="148"/>
      <c r="M130" s="286"/>
      <c r="P130" s="188"/>
    </row>
    <row r="131" spans="1:16" ht="15" customHeight="1" thickBot="1">
      <c r="A131" s="120" t="s">
        <v>5</v>
      </c>
      <c r="B131" s="502" t="s">
        <v>92</v>
      </c>
      <c r="C131" s="535"/>
      <c r="D131" s="284"/>
      <c r="E131" s="508"/>
      <c r="F131" s="537"/>
      <c r="G131" s="284"/>
      <c r="H131" s="163">
        <v>0</v>
      </c>
      <c r="I131" s="164">
        <v>0</v>
      </c>
      <c r="M131" s="286"/>
      <c r="P131" s="188"/>
    </row>
    <row r="132" spans="1:16" ht="15" customHeight="1">
      <c r="A132" s="313"/>
      <c r="B132" s="313"/>
      <c r="C132" s="313"/>
      <c r="D132" s="361"/>
      <c r="E132" s="362"/>
      <c r="F132" s="361"/>
      <c r="G132" s="361"/>
      <c r="H132" s="363"/>
      <c r="I132" s="148"/>
      <c r="P132" s="188">
        <f aca="true" t="shared" si="2" ref="P132:P145">+H132/239.64-I132</f>
        <v>0</v>
      </c>
    </row>
    <row r="133" spans="1:126" ht="15" customHeight="1">
      <c r="A133" s="19" t="s">
        <v>93</v>
      </c>
      <c r="B133" s="494" t="s">
        <v>94</v>
      </c>
      <c r="C133" s="534"/>
      <c r="D133" s="265"/>
      <c r="E133" s="266"/>
      <c r="F133" s="267"/>
      <c r="G133" s="267"/>
      <c r="H133" s="268"/>
      <c r="I133" s="156"/>
      <c r="J133" s="1"/>
      <c r="K133" s="1"/>
      <c r="L133" s="1"/>
      <c r="M133" s="1"/>
      <c r="N133" s="1"/>
      <c r="O133" s="1"/>
      <c r="P133" s="188">
        <f t="shared" si="2"/>
        <v>0</v>
      </c>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row>
    <row r="134" spans="4:16" ht="12" customHeight="1">
      <c r="D134" s="285"/>
      <c r="E134" s="141"/>
      <c r="F134" s="285"/>
      <c r="G134" s="285"/>
      <c r="I134" s="148"/>
      <c r="P134" s="188">
        <f t="shared" si="2"/>
        <v>0</v>
      </c>
    </row>
    <row r="135" spans="1:126" s="17" customFormat="1" ht="24.75" customHeight="1">
      <c r="A135" s="14" t="s">
        <v>97</v>
      </c>
      <c r="B135" s="491" t="s">
        <v>106</v>
      </c>
      <c r="C135" s="492"/>
      <c r="D135" s="265"/>
      <c r="E135" s="140"/>
      <c r="F135" s="12"/>
      <c r="G135" s="12"/>
      <c r="H135" s="78"/>
      <c r="I135" s="158"/>
      <c r="J135" s="13"/>
      <c r="K135" s="13"/>
      <c r="L135" s="13"/>
      <c r="M135" s="16"/>
      <c r="N135" s="16"/>
      <c r="O135" s="16"/>
      <c r="P135" s="188">
        <f t="shared" si="2"/>
        <v>0</v>
      </c>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row>
    <row r="136" spans="1:126" s="17" customFormat="1" ht="12" customHeight="1">
      <c r="A136" s="14"/>
      <c r="B136" s="51"/>
      <c r="C136" s="34"/>
      <c r="D136" s="265"/>
      <c r="E136" s="140"/>
      <c r="F136" s="12"/>
      <c r="G136" s="12"/>
      <c r="H136" s="78"/>
      <c r="I136" s="158"/>
      <c r="J136" s="13"/>
      <c r="K136" s="13"/>
      <c r="L136" s="13"/>
      <c r="M136" s="16"/>
      <c r="N136" s="16"/>
      <c r="O136" s="16"/>
      <c r="P136" s="188">
        <f t="shared" si="2"/>
        <v>0</v>
      </c>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row>
    <row r="137" spans="1:16" ht="12" customHeight="1">
      <c r="A137" s="20" t="s">
        <v>98</v>
      </c>
      <c r="B137" s="20" t="s">
        <v>99</v>
      </c>
      <c r="C137" s="25" t="s">
        <v>100</v>
      </c>
      <c r="D137" s="25"/>
      <c r="E137" s="135">
        <v>75</v>
      </c>
      <c r="F137" s="275">
        <v>7189</v>
      </c>
      <c r="G137" s="274"/>
      <c r="H137" s="275">
        <f>E137*F137</f>
        <v>539175</v>
      </c>
      <c r="I137" s="276">
        <f>+E137*G137</f>
        <v>0</v>
      </c>
      <c r="P137" s="188">
        <f t="shared" si="2"/>
        <v>2249.937406109164</v>
      </c>
    </row>
    <row r="138" spans="1:16" ht="12" customHeight="1">
      <c r="A138" s="20"/>
      <c r="B138" s="20"/>
      <c r="C138" s="25"/>
      <c r="D138" s="25"/>
      <c r="E138" s="135"/>
      <c r="F138" s="275"/>
      <c r="G138" s="275"/>
      <c r="H138" s="275"/>
      <c r="I138" s="276"/>
      <c r="P138" s="188">
        <f t="shared" si="2"/>
        <v>0</v>
      </c>
    </row>
    <row r="139" spans="1:16" ht="12" customHeight="1">
      <c r="A139" s="50" t="s">
        <v>101</v>
      </c>
      <c r="B139" s="20" t="s">
        <v>99</v>
      </c>
      <c r="C139" s="25" t="s">
        <v>111</v>
      </c>
      <c r="D139" s="25"/>
      <c r="E139" s="135">
        <v>24</v>
      </c>
      <c r="F139" s="273">
        <v>300000</v>
      </c>
      <c r="G139" s="274"/>
      <c r="H139" s="275">
        <f>E139*F139</f>
        <v>7200000</v>
      </c>
      <c r="I139" s="276">
        <f>+E139*G139</f>
        <v>0</v>
      </c>
      <c r="P139" s="188">
        <f t="shared" si="2"/>
        <v>30045.067601402105</v>
      </c>
    </row>
    <row r="140" spans="1:16" ht="12" customHeight="1">
      <c r="A140" s="25"/>
      <c r="B140" s="20"/>
      <c r="C140" s="25"/>
      <c r="D140" s="25"/>
      <c r="E140" s="135"/>
      <c r="F140" s="273"/>
      <c r="G140" s="275"/>
      <c r="H140" s="275"/>
      <c r="I140" s="276"/>
      <c r="P140" s="188">
        <f t="shared" si="2"/>
        <v>0</v>
      </c>
    </row>
    <row r="141" spans="1:16" ht="22.5" customHeight="1">
      <c r="A141" s="20" t="s">
        <v>104</v>
      </c>
      <c r="B141" s="20" t="s">
        <v>44</v>
      </c>
      <c r="C141" s="25" t="s">
        <v>105</v>
      </c>
      <c r="D141" s="25"/>
      <c r="E141" s="135">
        <v>1</v>
      </c>
      <c r="F141" s="273">
        <v>500000</v>
      </c>
      <c r="G141" s="274"/>
      <c r="H141" s="275">
        <f>E141*F141</f>
        <v>500000</v>
      </c>
      <c r="I141" s="276">
        <f>+E141*G141</f>
        <v>0</v>
      </c>
      <c r="P141" s="188">
        <f t="shared" si="2"/>
        <v>2086.463027875146</v>
      </c>
    </row>
    <row r="142" spans="1:16" ht="13.5" thickBot="1">
      <c r="A142" s="26"/>
      <c r="B142" s="178"/>
      <c r="C142" s="36"/>
      <c r="D142" s="36"/>
      <c r="E142" s="179"/>
      <c r="F142" s="364"/>
      <c r="G142" s="365"/>
      <c r="H142" s="364"/>
      <c r="I142" s="366"/>
      <c r="P142" s="188">
        <f t="shared" si="2"/>
        <v>0</v>
      </c>
    </row>
    <row r="143" spans="1:126" ht="24.75" customHeight="1" thickTop="1">
      <c r="A143" s="29" t="s">
        <v>97</v>
      </c>
      <c r="B143" s="497" t="s">
        <v>107</v>
      </c>
      <c r="C143" s="501"/>
      <c r="D143" s="182"/>
      <c r="E143" s="280"/>
      <c r="F143" s="281"/>
      <c r="G143" s="281"/>
      <c r="H143" s="177">
        <f>SUM(H134:H142)</f>
        <v>8239175</v>
      </c>
      <c r="I143" s="154">
        <f>SUM(I135:I142)</f>
        <v>0</v>
      </c>
      <c r="J143" s="282"/>
      <c r="K143" s="330"/>
      <c r="L143" s="10"/>
      <c r="M143" s="1"/>
      <c r="N143" s="1"/>
      <c r="O143" s="1"/>
      <c r="P143" s="188">
        <f t="shared" si="2"/>
        <v>34381.46803538642</v>
      </c>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row>
    <row r="144" spans="9:16" ht="6" customHeight="1" thickBot="1">
      <c r="I144" s="148"/>
      <c r="P144" s="188">
        <f t="shared" si="2"/>
        <v>0</v>
      </c>
    </row>
    <row r="145" spans="1:16" ht="15" customHeight="1" thickBot="1">
      <c r="A145" s="120" t="s">
        <v>108</v>
      </c>
      <c r="B145" s="502" t="s">
        <v>109</v>
      </c>
      <c r="C145" s="535"/>
      <c r="D145" s="297"/>
      <c r="E145" s="510"/>
      <c r="F145" s="536"/>
      <c r="G145" s="163"/>
      <c r="H145" s="163">
        <f>+H143</f>
        <v>8239175</v>
      </c>
      <c r="I145" s="164">
        <f>+I143</f>
        <v>0</v>
      </c>
      <c r="K145" s="163"/>
      <c r="P145" s="188">
        <f t="shared" si="2"/>
        <v>34381.46803538642</v>
      </c>
    </row>
    <row r="146" spans="1:9" ht="12.75">
      <c r="A146" s="321"/>
      <c r="B146" s="321"/>
      <c r="C146" s="321"/>
      <c r="D146" s="321"/>
      <c r="E146" s="367"/>
      <c r="F146" s="321"/>
      <c r="G146" s="321"/>
      <c r="H146" s="368"/>
      <c r="I146" s="321"/>
    </row>
    <row r="147" spans="1:9" ht="12.75">
      <c r="A147" s="321"/>
      <c r="B147" s="321"/>
      <c r="C147" s="321"/>
      <c r="D147" s="321"/>
      <c r="E147" s="367"/>
      <c r="F147" s="321"/>
      <c r="G147" s="321"/>
      <c r="H147" s="368"/>
      <c r="I147" s="321"/>
    </row>
    <row r="148" spans="1:9" ht="12.75">
      <c r="A148" s="321"/>
      <c r="B148" s="321"/>
      <c r="C148" s="321"/>
      <c r="D148" s="321"/>
      <c r="E148" s="367"/>
      <c r="F148" s="321"/>
      <c r="G148" s="321"/>
      <c r="H148" s="368"/>
      <c r="I148" s="321"/>
    </row>
    <row r="149" spans="1:9" ht="12.75">
      <c r="A149" s="321"/>
      <c r="B149" s="321"/>
      <c r="C149" s="321"/>
      <c r="D149" s="321"/>
      <c r="E149" s="367"/>
      <c r="F149" s="321"/>
      <c r="G149" s="321"/>
      <c r="H149" s="368"/>
      <c r="I149" s="321"/>
    </row>
    <row r="150" spans="1:9" ht="12.75">
      <c r="A150" s="321"/>
      <c r="B150" s="321"/>
      <c r="C150" s="321"/>
      <c r="D150" s="321"/>
      <c r="E150" s="367"/>
      <c r="F150" s="321"/>
      <c r="G150" s="321"/>
      <c r="H150" s="368"/>
      <c r="I150" s="321"/>
    </row>
    <row r="151" spans="1:9" ht="12.75">
      <c r="A151" s="321"/>
      <c r="B151" s="321"/>
      <c r="C151" s="321"/>
      <c r="D151" s="321"/>
      <c r="E151" s="367"/>
      <c r="F151" s="321"/>
      <c r="G151" s="321"/>
      <c r="H151" s="368"/>
      <c r="I151" s="321"/>
    </row>
    <row r="152" spans="1:9" ht="12.75">
      <c r="A152" s="321"/>
      <c r="B152" s="321"/>
      <c r="C152" s="321"/>
      <c r="D152" s="321"/>
      <c r="E152" s="367"/>
      <c r="F152" s="321"/>
      <c r="G152" s="321"/>
      <c r="H152" s="368"/>
      <c r="I152" s="321"/>
    </row>
  </sheetData>
  <sheetProtection/>
  <mergeCells count="53">
    <mergeCell ref="A1:A2"/>
    <mergeCell ref="B1:B2"/>
    <mergeCell ref="C1:C2"/>
    <mergeCell ref="E1:E2"/>
    <mergeCell ref="F1:F2"/>
    <mergeCell ref="G1:G2"/>
    <mergeCell ref="H1:H2"/>
    <mergeCell ref="I1:I2"/>
    <mergeCell ref="B3:C3"/>
    <mergeCell ref="B5:C5"/>
    <mergeCell ref="B9:C9"/>
    <mergeCell ref="B10:C10"/>
    <mergeCell ref="B11:C11"/>
    <mergeCell ref="E11:F11"/>
    <mergeCell ref="B13:C13"/>
    <mergeCell ref="B15:C15"/>
    <mergeCell ref="B25:C25"/>
    <mergeCell ref="B27:C27"/>
    <mergeCell ref="B31:C31"/>
    <mergeCell ref="B33:C33"/>
    <mergeCell ref="B37:C37"/>
    <mergeCell ref="B39:C39"/>
    <mergeCell ref="B45:C45"/>
    <mergeCell ref="B47:C47"/>
    <mergeCell ref="B59:C59"/>
    <mergeCell ref="B61:C61"/>
    <mergeCell ref="E61:F61"/>
    <mergeCell ref="B63:C63"/>
    <mergeCell ref="B65:C65"/>
    <mergeCell ref="B69:C69"/>
    <mergeCell ref="B71:C71"/>
    <mergeCell ref="E71:F71"/>
    <mergeCell ref="B73:C73"/>
    <mergeCell ref="B75:C75"/>
    <mergeCell ref="B83:C83"/>
    <mergeCell ref="B85:C85"/>
    <mergeCell ref="E131:F131"/>
    <mergeCell ref="B89:C89"/>
    <mergeCell ref="B91:C91"/>
    <mergeCell ref="B105:C105"/>
    <mergeCell ref="B107:C107"/>
    <mergeCell ref="B113:C113"/>
    <mergeCell ref="B115:C115"/>
    <mergeCell ref="B133:C133"/>
    <mergeCell ref="B135:C135"/>
    <mergeCell ref="B143:C143"/>
    <mergeCell ref="B145:C145"/>
    <mergeCell ref="E145:F145"/>
    <mergeCell ref="B123:C123"/>
    <mergeCell ref="B125:C125"/>
    <mergeCell ref="E125:F125"/>
    <mergeCell ref="B127:C127"/>
    <mergeCell ref="B131:C131"/>
  </mergeCells>
  <printOptions/>
  <pageMargins left="1.1811023622047245" right="0.1968503937007874" top="0.984251968503937" bottom="0.35433070866141736" header="0.31496062992125984" footer="0.1968503937007874"/>
  <pageSetup firstPageNumber="21" useFirstPageNumber="1" horizontalDpi="600" verticalDpi="600" orientation="portrait" paperSize="9"/>
  <headerFooter alignWithMargins="0">
    <oddHeader>&amp;L
              Objekt: cesta R3-653, odsek 1363 Sodražica - Hrib (km 9,826 - km 10,575)
              Del objekta: PODPORNI ZID 3 
           &amp;C&amp;"Arial,Krepko"&amp;12PREDRAČUN&amp;Rst.&amp;P</oddHeader>
  </headerFooter>
  <rowBreaks count="2" manualBreakCount="2">
    <brk id="51" max="8" man="1"/>
    <brk id="131" max="8"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Giri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Giri26</dc:creator>
  <cp:keywords/>
  <dc:description/>
  <cp:lastModifiedBy>Andrej Drenik</cp:lastModifiedBy>
  <cp:lastPrinted>2019-10-03T08:57:42Z</cp:lastPrinted>
  <dcterms:created xsi:type="dcterms:W3CDTF">2006-08-30T05:17:31Z</dcterms:created>
  <dcterms:modified xsi:type="dcterms:W3CDTF">2020-08-07T07:56:46Z</dcterms:modified>
  <cp:category/>
  <cp:version/>
  <cp:contentType/>
  <cp:contentStatus/>
</cp:coreProperties>
</file>